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 - Komunikace" sheetId="2" r:id="rId2"/>
    <sheet name="SO 03 - Definitivní dopra..." sheetId="3" r:id="rId3"/>
    <sheet name="D.1 - Zásady dopravně inž..." sheetId="4" r:id="rId4"/>
    <sheet name="D.2 - Úpravy SSZ v rámci DIO" sheetId="5" r:id="rId5"/>
    <sheet name="VON - Vedlejší a ostatní ..." sheetId="6" r:id="rId6"/>
  </sheets>
  <definedNames>
    <definedName name="_xlnm.Print_Area" localSheetId="0">'Rekapitulace stavby'!$D$4:$AO$36,'Rekapitulace stavby'!$C$42:$AQ$60</definedName>
    <definedName name="_xlnm.Print_Titles" localSheetId="0">'Rekapitulace stavby'!$52:$52</definedName>
    <definedName name="_xlnm._FilterDatabase" localSheetId="1" hidden="1">'SO 01 - Komunikace'!$C$91:$K$400</definedName>
    <definedName name="_xlnm.Print_Area" localSheetId="1">'SO 01 - Komunikace'!$C$4:$J$39,'SO 01 - Komunikace'!$C$45:$J$73,'SO 01 - Komunikace'!$C$79:$K$400</definedName>
    <definedName name="_xlnm.Print_Titles" localSheetId="1">'SO 01 - Komunikace'!$91:$91</definedName>
    <definedName name="_xlnm._FilterDatabase" localSheetId="2" hidden="1">'SO 03 - Definitivní dopra...'!$C$82:$K$189</definedName>
    <definedName name="_xlnm.Print_Area" localSheetId="2">'SO 03 - Definitivní dopra...'!$C$4:$J$39,'SO 03 - Definitivní dopra...'!$C$45:$J$64,'SO 03 - Definitivní dopra...'!$C$70:$K$189</definedName>
    <definedName name="_xlnm.Print_Titles" localSheetId="2">'SO 03 - Definitivní dopra...'!$82:$82</definedName>
    <definedName name="_xlnm._FilterDatabase" localSheetId="3" hidden="1">'D.1 - Zásady dopravně inž...'!$C$80:$K$144</definedName>
    <definedName name="_xlnm.Print_Area" localSheetId="3">'D.1 - Zásady dopravně inž...'!$C$4:$J$39,'D.1 - Zásady dopravně inž...'!$C$45:$J$62,'D.1 - Zásady dopravně inž...'!$C$68:$K$144</definedName>
    <definedName name="_xlnm.Print_Titles" localSheetId="3">'D.1 - Zásady dopravně inž...'!$80:$80</definedName>
    <definedName name="_xlnm._FilterDatabase" localSheetId="4" hidden="1">'D.2 - Úpravy SSZ v rámci DIO'!$C$102:$K$250</definedName>
    <definedName name="_xlnm.Print_Area" localSheetId="4">'D.2 - Úpravy SSZ v rámci DIO'!$C$4:$J$39,'D.2 - Úpravy SSZ v rámci DIO'!$C$45:$J$84,'D.2 - Úpravy SSZ v rámci DIO'!$C$90:$K$250</definedName>
    <definedName name="_xlnm.Print_Titles" localSheetId="4">'D.2 - Úpravy SSZ v rámci DIO'!$102:$102</definedName>
    <definedName name="_xlnm._FilterDatabase" localSheetId="5" hidden="1">'VON - Vedlejší a ostatní ...'!$C$83:$K$99</definedName>
    <definedName name="_xlnm.Print_Area" localSheetId="5">'VON - Vedlejší a ostatní ...'!$C$4:$J$39,'VON - Vedlejší a ostatní ...'!$C$45:$J$65,'VON - Vedlejší a ostatní ...'!$C$71:$K$99</definedName>
    <definedName name="_xlnm.Print_Titles" localSheetId="5">'VON - Vedlejší a ostatní ...'!$83:$83</definedName>
  </definedNames>
  <calcPr/>
</workbook>
</file>

<file path=xl/calcChain.xml><?xml version="1.0" encoding="utf-8"?>
<calcChain xmlns="http://schemas.openxmlformats.org/spreadsheetml/2006/main">
  <c i="6" r="J37"/>
  <c r="J36"/>
  <c i="1" r="AY59"/>
  <c i="6" r="J35"/>
  <c i="1" r="AX59"/>
  <c i="6"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T94"/>
  <c r="R95"/>
  <c r="R94"/>
  <c r="P95"/>
  <c r="P94"/>
  <c r="BK95"/>
  <c r="BK94"/>
  <c r="J94"/>
  <c r="J95"/>
  <c r="BE95"/>
  <c r="J64"/>
  <c r="BI93"/>
  <c r="BH93"/>
  <c r="BG93"/>
  <c r="BF93"/>
  <c r="T93"/>
  <c r="R93"/>
  <c r="P93"/>
  <c r="BK93"/>
  <c r="J93"/>
  <c r="BE93"/>
  <c r="BI92"/>
  <c r="BH92"/>
  <c r="BG92"/>
  <c r="BF92"/>
  <c r="T92"/>
  <c r="R92"/>
  <c r="P92"/>
  <c r="BK92"/>
  <c r="J92"/>
  <c r="BE92"/>
  <c r="BI91"/>
  <c r="BH91"/>
  <c r="BG91"/>
  <c r="BF91"/>
  <c r="T91"/>
  <c r="T90"/>
  <c r="R91"/>
  <c r="R90"/>
  <c r="P91"/>
  <c r="P90"/>
  <c r="BK91"/>
  <c r="BK90"/>
  <c r="J90"/>
  <c r="J91"/>
  <c r="BE91"/>
  <c r="J63"/>
  <c r="BI89"/>
  <c r="BH89"/>
  <c r="BG89"/>
  <c r="BF89"/>
  <c r="T89"/>
  <c r="T88"/>
  <c r="R89"/>
  <c r="R88"/>
  <c r="P89"/>
  <c r="P88"/>
  <c r="BK89"/>
  <c r="BK88"/>
  <c r="J88"/>
  <c r="J89"/>
  <c r="BE89"/>
  <c r="J62"/>
  <c r="BI87"/>
  <c r="F37"/>
  <c i="1" r="BD59"/>
  <c i="6" r="BH87"/>
  <c r="F36"/>
  <c i="1" r="BC59"/>
  <c i="6" r="BG87"/>
  <c r="F35"/>
  <c i="1" r="BB59"/>
  <c i="6" r="BF87"/>
  <c r="J34"/>
  <c i="1" r="AW59"/>
  <c i="6" r="F34"/>
  <c i="1" r="BA59"/>
  <c i="6" r="T87"/>
  <c r="T86"/>
  <c r="T85"/>
  <c r="T84"/>
  <c r="R87"/>
  <c r="R86"/>
  <c r="R85"/>
  <c r="R84"/>
  <c r="P87"/>
  <c r="P86"/>
  <c r="P85"/>
  <c r="P84"/>
  <c i="1" r="AU59"/>
  <c i="6" r="BK87"/>
  <c r="BK86"/>
  <c r="J86"/>
  <c r="BK85"/>
  <c r="J85"/>
  <c r="BK84"/>
  <c r="J84"/>
  <c r="J59"/>
  <c r="J30"/>
  <c i="1" r="AG59"/>
  <c i="6" r="J87"/>
  <c r="BE87"/>
  <c r="J33"/>
  <c i="1" r="AV59"/>
  <c i="6" r="F33"/>
  <c i="1" r="AZ59"/>
  <c i="6" r="J61"/>
  <c r="J60"/>
  <c r="J80"/>
  <c r="F80"/>
  <c r="F78"/>
  <c r="E76"/>
  <c r="J54"/>
  <c r="F54"/>
  <c r="F52"/>
  <c r="E50"/>
  <c r="J39"/>
  <c r="J24"/>
  <c r="E24"/>
  <c r="J81"/>
  <c r="J55"/>
  <c r="J23"/>
  <c r="J18"/>
  <c r="E18"/>
  <c r="F81"/>
  <c r="F55"/>
  <c r="J17"/>
  <c r="J12"/>
  <c r="J78"/>
  <c r="J52"/>
  <c r="E7"/>
  <c r="E74"/>
  <c r="E48"/>
  <c i="5" r="J37"/>
  <c r="J36"/>
  <c i="1" r="AY58"/>
  <c i="5" r="J35"/>
  <c i="1" r="AX58"/>
  <c i="5"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T243"/>
  <c r="R244"/>
  <c r="R243"/>
  <c r="P244"/>
  <c r="P243"/>
  <c r="BK244"/>
  <c r="BK243"/>
  <c r="J243"/>
  <c r="J244"/>
  <c r="BE244"/>
  <c r="J8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T231"/>
  <c r="R232"/>
  <c r="R231"/>
  <c r="P232"/>
  <c r="P231"/>
  <c r="BK232"/>
  <c r="BK231"/>
  <c r="J231"/>
  <c r="J232"/>
  <c r="BE232"/>
  <c r="J82"/>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T224"/>
  <c r="T223"/>
  <c r="R225"/>
  <c r="R224"/>
  <c r="R223"/>
  <c r="P225"/>
  <c r="P224"/>
  <c r="P223"/>
  <c r="BK225"/>
  <c r="BK224"/>
  <c r="J224"/>
  <c r="BK223"/>
  <c r="J223"/>
  <c r="J225"/>
  <c r="BE225"/>
  <c r="J81"/>
  <c r="J80"/>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T218"/>
  <c r="R219"/>
  <c r="R218"/>
  <c r="P219"/>
  <c r="P218"/>
  <c r="BK219"/>
  <c r="BK218"/>
  <c r="J218"/>
  <c r="J219"/>
  <c r="BE219"/>
  <c r="J79"/>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T204"/>
  <c r="R205"/>
  <c r="R204"/>
  <c r="P205"/>
  <c r="P204"/>
  <c r="BK205"/>
  <c r="BK204"/>
  <c r="J204"/>
  <c r="J205"/>
  <c r="BE205"/>
  <c r="J78"/>
  <c r="BI203"/>
  <c r="BH203"/>
  <c r="BG203"/>
  <c r="BF203"/>
  <c r="T203"/>
  <c r="T202"/>
  <c r="T201"/>
  <c r="R203"/>
  <c r="R202"/>
  <c r="R201"/>
  <c r="P203"/>
  <c r="P202"/>
  <c r="P201"/>
  <c r="BK203"/>
  <c r="BK202"/>
  <c r="J202"/>
  <c r="BK201"/>
  <c r="J201"/>
  <c r="J203"/>
  <c r="BE203"/>
  <c r="J77"/>
  <c r="J76"/>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T188"/>
  <c r="R189"/>
  <c r="R188"/>
  <c r="P189"/>
  <c r="P188"/>
  <c r="BK189"/>
  <c r="BK188"/>
  <c r="J188"/>
  <c r="J189"/>
  <c r="BE189"/>
  <c r="J75"/>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T173"/>
  <c r="R174"/>
  <c r="R173"/>
  <c r="P174"/>
  <c r="P173"/>
  <c r="BK174"/>
  <c r="BK173"/>
  <c r="J173"/>
  <c r="J174"/>
  <c r="BE174"/>
  <c r="J74"/>
  <c r="BI172"/>
  <c r="BH172"/>
  <c r="BG172"/>
  <c r="BF172"/>
  <c r="T172"/>
  <c r="T171"/>
  <c r="T170"/>
  <c r="R172"/>
  <c r="R171"/>
  <c r="R170"/>
  <c r="P172"/>
  <c r="P171"/>
  <c r="P170"/>
  <c r="BK172"/>
  <c r="BK171"/>
  <c r="J171"/>
  <c r="BK170"/>
  <c r="J170"/>
  <c r="J172"/>
  <c r="BE172"/>
  <c r="J73"/>
  <c r="J72"/>
  <c r="BI169"/>
  <c r="BH169"/>
  <c r="BG169"/>
  <c r="BF169"/>
  <c r="T169"/>
  <c r="R169"/>
  <c r="P169"/>
  <c r="BK169"/>
  <c r="J169"/>
  <c r="BE169"/>
  <c r="BI168"/>
  <c r="BH168"/>
  <c r="BG168"/>
  <c r="BF168"/>
  <c r="T168"/>
  <c r="R168"/>
  <c r="P168"/>
  <c r="BK168"/>
  <c r="J168"/>
  <c r="BE168"/>
  <c r="BI167"/>
  <c r="BH167"/>
  <c r="BG167"/>
  <c r="BF167"/>
  <c r="T167"/>
  <c r="T166"/>
  <c r="R167"/>
  <c r="R166"/>
  <c r="P167"/>
  <c r="P166"/>
  <c r="BK167"/>
  <c r="BK166"/>
  <c r="J166"/>
  <c r="J167"/>
  <c r="BE167"/>
  <c r="J71"/>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T151"/>
  <c r="R152"/>
  <c r="R151"/>
  <c r="P152"/>
  <c r="P151"/>
  <c r="BK152"/>
  <c r="BK151"/>
  <c r="J151"/>
  <c r="J152"/>
  <c r="BE152"/>
  <c r="J70"/>
  <c r="BI150"/>
  <c r="BH150"/>
  <c r="BG150"/>
  <c r="BF150"/>
  <c r="T150"/>
  <c r="T149"/>
  <c r="T148"/>
  <c r="R150"/>
  <c r="R149"/>
  <c r="R148"/>
  <c r="P150"/>
  <c r="P149"/>
  <c r="P148"/>
  <c r="BK150"/>
  <c r="BK149"/>
  <c r="J149"/>
  <c r="BK148"/>
  <c r="J148"/>
  <c r="J150"/>
  <c r="BE150"/>
  <c r="J69"/>
  <c r="J6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T141"/>
  <c r="R142"/>
  <c r="R141"/>
  <c r="P142"/>
  <c r="P141"/>
  <c r="BK142"/>
  <c r="BK141"/>
  <c r="J141"/>
  <c r="J142"/>
  <c r="BE142"/>
  <c r="J67"/>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T127"/>
  <c r="R128"/>
  <c r="R127"/>
  <c r="P128"/>
  <c r="P127"/>
  <c r="BK128"/>
  <c r="BK127"/>
  <c r="J127"/>
  <c r="J128"/>
  <c r="BE128"/>
  <c r="J66"/>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T122"/>
  <c r="T121"/>
  <c r="R123"/>
  <c r="R122"/>
  <c r="R121"/>
  <c r="P123"/>
  <c r="P122"/>
  <c r="P121"/>
  <c r="BK123"/>
  <c r="BK122"/>
  <c r="J122"/>
  <c r="BK121"/>
  <c r="J121"/>
  <c r="J123"/>
  <c r="BE123"/>
  <c r="J65"/>
  <c r="J64"/>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T115"/>
  <c r="R116"/>
  <c r="R115"/>
  <c r="P116"/>
  <c r="P115"/>
  <c r="BK116"/>
  <c r="BK115"/>
  <c r="J115"/>
  <c r="J116"/>
  <c r="BE116"/>
  <c r="J63"/>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T110"/>
  <c r="R111"/>
  <c r="R110"/>
  <c r="P111"/>
  <c r="P110"/>
  <c r="BK111"/>
  <c r="BK110"/>
  <c r="J110"/>
  <c r="J111"/>
  <c r="BE111"/>
  <c r="J62"/>
  <c r="BI109"/>
  <c r="BH109"/>
  <c r="BG109"/>
  <c r="BF109"/>
  <c r="T109"/>
  <c r="R109"/>
  <c r="P109"/>
  <c r="BK109"/>
  <c r="J109"/>
  <c r="BE109"/>
  <c r="BI108"/>
  <c r="BH108"/>
  <c r="BG108"/>
  <c r="BF108"/>
  <c r="T108"/>
  <c r="R108"/>
  <c r="P108"/>
  <c r="BK108"/>
  <c r="J108"/>
  <c r="BE108"/>
  <c r="BI107"/>
  <c r="BH107"/>
  <c r="BG107"/>
  <c r="BF107"/>
  <c r="T107"/>
  <c r="R107"/>
  <c r="P107"/>
  <c r="BK107"/>
  <c r="J107"/>
  <c r="BE107"/>
  <c r="BI106"/>
  <c r="F37"/>
  <c i="1" r="BD58"/>
  <c i="5" r="BH106"/>
  <c r="F36"/>
  <c i="1" r="BC58"/>
  <c i="5" r="BG106"/>
  <c r="F35"/>
  <c i="1" r="BB58"/>
  <c i="5" r="BF106"/>
  <c r="J34"/>
  <c i="1" r="AW58"/>
  <c i="5" r="F34"/>
  <c i="1" r="BA58"/>
  <c i="5" r="T106"/>
  <c r="T105"/>
  <c r="T104"/>
  <c r="T103"/>
  <c r="R106"/>
  <c r="R105"/>
  <c r="R104"/>
  <c r="R103"/>
  <c r="P106"/>
  <c r="P105"/>
  <c r="P104"/>
  <c r="P103"/>
  <c i="1" r="AU58"/>
  <c i="5" r="BK106"/>
  <c r="BK105"/>
  <c r="J105"/>
  <c r="BK104"/>
  <c r="J104"/>
  <c r="BK103"/>
  <c r="J103"/>
  <c r="J59"/>
  <c r="J30"/>
  <c i="1" r="AG58"/>
  <c i="5" r="J106"/>
  <c r="BE106"/>
  <c r="J33"/>
  <c i="1" r="AV58"/>
  <c i="5" r="F33"/>
  <c i="1" r="AZ58"/>
  <c i="5" r="J61"/>
  <c r="J60"/>
  <c r="J99"/>
  <c r="F99"/>
  <c r="F97"/>
  <c r="E95"/>
  <c r="J54"/>
  <c r="F54"/>
  <c r="F52"/>
  <c r="E50"/>
  <c r="J39"/>
  <c r="J24"/>
  <c r="E24"/>
  <c r="J100"/>
  <c r="J55"/>
  <c r="J23"/>
  <c r="J18"/>
  <c r="E18"/>
  <c r="F100"/>
  <c r="F55"/>
  <c r="J17"/>
  <c r="J12"/>
  <c r="J97"/>
  <c r="J52"/>
  <c r="E7"/>
  <c r="E93"/>
  <c r="E48"/>
  <c i="4" r="J37"/>
  <c r="J36"/>
  <c i="1" r="AY57"/>
  <c i="4" r="J35"/>
  <c i="1" r="AX57"/>
  <c i="4"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7"/>
  <c r="BH127"/>
  <c r="BG127"/>
  <c r="BF127"/>
  <c r="T127"/>
  <c r="R127"/>
  <c r="P127"/>
  <c r="BK127"/>
  <c r="J127"/>
  <c r="BE127"/>
  <c r="BI124"/>
  <c r="BH124"/>
  <c r="BG124"/>
  <c r="BF124"/>
  <c r="T124"/>
  <c r="R124"/>
  <c r="P124"/>
  <c r="BK124"/>
  <c r="J124"/>
  <c r="BE124"/>
  <c r="BI121"/>
  <c r="BH121"/>
  <c r="BG121"/>
  <c r="BF121"/>
  <c r="T121"/>
  <c r="R121"/>
  <c r="P121"/>
  <c r="BK121"/>
  <c r="J121"/>
  <c r="BE121"/>
  <c r="BI118"/>
  <c r="BH118"/>
  <c r="BG118"/>
  <c r="BF118"/>
  <c r="T118"/>
  <c r="R118"/>
  <c r="P118"/>
  <c r="BK118"/>
  <c r="J118"/>
  <c r="BE118"/>
  <c r="BI115"/>
  <c r="BH115"/>
  <c r="BG115"/>
  <c r="BF115"/>
  <c r="T115"/>
  <c r="R115"/>
  <c r="P115"/>
  <c r="BK115"/>
  <c r="J115"/>
  <c r="BE115"/>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BH91"/>
  <c r="BG91"/>
  <c r="BF91"/>
  <c r="T91"/>
  <c r="R91"/>
  <c r="P91"/>
  <c r="BK91"/>
  <c r="J91"/>
  <c r="BE91"/>
  <c r="BI88"/>
  <c r="BH88"/>
  <c r="BG88"/>
  <c r="BF88"/>
  <c r="T88"/>
  <c r="R88"/>
  <c r="P88"/>
  <c r="BK88"/>
  <c r="J88"/>
  <c r="BE88"/>
  <c r="BI86"/>
  <c r="BH86"/>
  <c r="BG86"/>
  <c r="BF86"/>
  <c r="T86"/>
  <c r="R86"/>
  <c r="P86"/>
  <c r="BK86"/>
  <c r="J86"/>
  <c r="BE86"/>
  <c r="BI84"/>
  <c r="F37"/>
  <c i="1" r="BD57"/>
  <c i="4" r="BH84"/>
  <c r="F36"/>
  <c i="1" r="BC57"/>
  <c i="4" r="BG84"/>
  <c r="F35"/>
  <c i="1" r="BB57"/>
  <c i="4" r="BF84"/>
  <c r="J34"/>
  <c i="1" r="AW57"/>
  <c i="4" r="F34"/>
  <c i="1" r="BA57"/>
  <c i="4" r="T84"/>
  <c r="T83"/>
  <c r="T82"/>
  <c r="T81"/>
  <c r="R84"/>
  <c r="R83"/>
  <c r="R82"/>
  <c r="R81"/>
  <c r="P84"/>
  <c r="P83"/>
  <c r="P82"/>
  <c r="P81"/>
  <c i="1" r="AU57"/>
  <c i="4" r="BK84"/>
  <c r="BK83"/>
  <c r="J83"/>
  <c r="BK82"/>
  <c r="J82"/>
  <c r="BK81"/>
  <c r="J81"/>
  <c r="J59"/>
  <c r="J30"/>
  <c i="1" r="AG57"/>
  <c i="4" r="J84"/>
  <c r="BE84"/>
  <c r="J33"/>
  <c i="1" r="AV57"/>
  <c i="4" r="F33"/>
  <c i="1" r="AZ57"/>
  <c i="4" r="J61"/>
  <c r="J60"/>
  <c r="J77"/>
  <c r="F77"/>
  <c r="F75"/>
  <c r="E73"/>
  <c r="J54"/>
  <c r="F54"/>
  <c r="F52"/>
  <c r="E50"/>
  <c r="J39"/>
  <c r="J24"/>
  <c r="E24"/>
  <c r="J78"/>
  <c r="J55"/>
  <c r="J23"/>
  <c r="J18"/>
  <c r="E18"/>
  <c r="F78"/>
  <c r="F55"/>
  <c r="J17"/>
  <c r="J12"/>
  <c r="J75"/>
  <c r="J52"/>
  <c r="E7"/>
  <c r="E71"/>
  <c r="E48"/>
  <c i="3" r="J37"/>
  <c r="J36"/>
  <c i="1" r="AY56"/>
  <c i="3" r="J35"/>
  <c i="1" r="AX56"/>
  <c i="3" r="BI188"/>
  <c r="BH188"/>
  <c r="BG188"/>
  <c r="BF188"/>
  <c r="T188"/>
  <c r="T187"/>
  <c r="R188"/>
  <c r="R187"/>
  <c r="P188"/>
  <c r="P187"/>
  <c r="BK188"/>
  <c r="BK187"/>
  <c r="J187"/>
  <c r="J188"/>
  <c r="BE188"/>
  <c r="J63"/>
  <c r="BI184"/>
  <c r="BH184"/>
  <c r="BG184"/>
  <c r="BF184"/>
  <c r="T184"/>
  <c r="R184"/>
  <c r="P184"/>
  <c r="BK184"/>
  <c r="J184"/>
  <c r="BE184"/>
  <c r="BI182"/>
  <c r="BH182"/>
  <c r="BG182"/>
  <c r="BF182"/>
  <c r="T182"/>
  <c r="R182"/>
  <c r="P182"/>
  <c r="BK182"/>
  <c r="J182"/>
  <c r="BE182"/>
  <c r="BI180"/>
  <c r="BH180"/>
  <c r="BG180"/>
  <c r="BF180"/>
  <c r="T180"/>
  <c r="T179"/>
  <c r="R180"/>
  <c r="R179"/>
  <c r="P180"/>
  <c r="P179"/>
  <c r="BK180"/>
  <c r="BK179"/>
  <c r="J179"/>
  <c r="J180"/>
  <c r="BE180"/>
  <c r="J62"/>
  <c r="BI175"/>
  <c r="BH175"/>
  <c r="BG175"/>
  <c r="BF175"/>
  <c r="T175"/>
  <c r="R175"/>
  <c r="P175"/>
  <c r="BK175"/>
  <c r="J175"/>
  <c r="BE175"/>
  <c r="BI171"/>
  <c r="BH171"/>
  <c r="BG171"/>
  <c r="BF171"/>
  <c r="T171"/>
  <c r="R171"/>
  <c r="P171"/>
  <c r="BK171"/>
  <c r="J171"/>
  <c r="BE171"/>
  <c r="BI168"/>
  <c r="BH168"/>
  <c r="BG168"/>
  <c r="BF168"/>
  <c r="T168"/>
  <c r="R168"/>
  <c r="P168"/>
  <c r="BK168"/>
  <c r="J168"/>
  <c r="BE168"/>
  <c r="BI162"/>
  <c r="BH162"/>
  <c r="BG162"/>
  <c r="BF162"/>
  <c r="T162"/>
  <c r="R162"/>
  <c r="P162"/>
  <c r="BK162"/>
  <c r="J162"/>
  <c r="BE162"/>
  <c r="BI159"/>
  <c r="BH159"/>
  <c r="BG159"/>
  <c r="BF159"/>
  <c r="T159"/>
  <c r="R159"/>
  <c r="P159"/>
  <c r="BK159"/>
  <c r="J159"/>
  <c r="BE159"/>
  <c r="BI156"/>
  <c r="BH156"/>
  <c r="BG156"/>
  <c r="BF156"/>
  <c r="T156"/>
  <c r="R156"/>
  <c r="P156"/>
  <c r="BK156"/>
  <c r="J156"/>
  <c r="BE156"/>
  <c r="BI153"/>
  <c r="BH153"/>
  <c r="BG153"/>
  <c r="BF153"/>
  <c r="T153"/>
  <c r="R153"/>
  <c r="P153"/>
  <c r="BK153"/>
  <c r="J153"/>
  <c r="BE153"/>
  <c r="BI150"/>
  <c r="BH150"/>
  <c r="BG150"/>
  <c r="BF150"/>
  <c r="T150"/>
  <c r="R150"/>
  <c r="P150"/>
  <c r="BK150"/>
  <c r="J150"/>
  <c r="BE150"/>
  <c r="BI142"/>
  <c r="BH142"/>
  <c r="BG142"/>
  <c r="BF142"/>
  <c r="T142"/>
  <c r="R142"/>
  <c r="P142"/>
  <c r="BK142"/>
  <c r="J142"/>
  <c r="BE142"/>
  <c r="BI138"/>
  <c r="BH138"/>
  <c r="BG138"/>
  <c r="BF138"/>
  <c r="T138"/>
  <c r="R138"/>
  <c r="P138"/>
  <c r="BK138"/>
  <c r="J138"/>
  <c r="BE138"/>
  <c r="BI134"/>
  <c r="BH134"/>
  <c r="BG134"/>
  <c r="BF134"/>
  <c r="T134"/>
  <c r="R134"/>
  <c r="P134"/>
  <c r="BK134"/>
  <c r="J134"/>
  <c r="BE134"/>
  <c r="BI130"/>
  <c r="BH130"/>
  <c r="BG130"/>
  <c r="BF130"/>
  <c r="T130"/>
  <c r="R130"/>
  <c r="P130"/>
  <c r="BK130"/>
  <c r="J130"/>
  <c r="BE130"/>
  <c r="BI127"/>
  <c r="BH127"/>
  <c r="BG127"/>
  <c r="BF127"/>
  <c r="T127"/>
  <c r="R127"/>
  <c r="P127"/>
  <c r="BK127"/>
  <c r="J127"/>
  <c r="BE127"/>
  <c r="BI125"/>
  <c r="BH125"/>
  <c r="BG125"/>
  <c r="BF125"/>
  <c r="T125"/>
  <c r="R125"/>
  <c r="P125"/>
  <c r="BK125"/>
  <c r="J125"/>
  <c r="BE125"/>
  <c r="BI120"/>
  <c r="BH120"/>
  <c r="BG120"/>
  <c r="BF120"/>
  <c r="T120"/>
  <c r="R120"/>
  <c r="P120"/>
  <c r="BK120"/>
  <c r="J120"/>
  <c r="BE120"/>
  <c r="BI118"/>
  <c r="BH118"/>
  <c r="BG118"/>
  <c r="BF118"/>
  <c r="T118"/>
  <c r="R118"/>
  <c r="P118"/>
  <c r="BK118"/>
  <c r="J118"/>
  <c r="BE118"/>
  <c r="BI113"/>
  <c r="BH113"/>
  <c r="BG113"/>
  <c r="BF113"/>
  <c r="T113"/>
  <c r="R113"/>
  <c r="P113"/>
  <c r="BK113"/>
  <c r="J113"/>
  <c r="BE113"/>
  <c r="BI110"/>
  <c r="BH110"/>
  <c r="BG110"/>
  <c r="BF110"/>
  <c r="T110"/>
  <c r="R110"/>
  <c r="P110"/>
  <c r="BK110"/>
  <c r="J110"/>
  <c r="BE110"/>
  <c r="BI105"/>
  <c r="BH105"/>
  <c r="BG105"/>
  <c r="BF105"/>
  <c r="T105"/>
  <c r="R105"/>
  <c r="P105"/>
  <c r="BK105"/>
  <c r="J105"/>
  <c r="BE105"/>
  <c r="BI99"/>
  <c r="BH99"/>
  <c r="BG99"/>
  <c r="BF99"/>
  <c r="T99"/>
  <c r="R99"/>
  <c r="P99"/>
  <c r="BK99"/>
  <c r="J99"/>
  <c r="BE99"/>
  <c r="BI96"/>
  <c r="BH96"/>
  <c r="BG96"/>
  <c r="BF96"/>
  <c r="T96"/>
  <c r="R96"/>
  <c r="P96"/>
  <c r="BK96"/>
  <c r="J96"/>
  <c r="BE96"/>
  <c r="BI88"/>
  <c r="BH88"/>
  <c r="BG88"/>
  <c r="BF88"/>
  <c r="T88"/>
  <c r="R88"/>
  <c r="P88"/>
  <c r="BK88"/>
  <c r="J88"/>
  <c r="BE88"/>
  <c r="BI86"/>
  <c r="F37"/>
  <c i="1" r="BD56"/>
  <c i="3" r="BH86"/>
  <c r="F36"/>
  <c i="1" r="BC56"/>
  <c i="3" r="BG86"/>
  <c r="F35"/>
  <c i="1" r="BB56"/>
  <c i="3" r="BF86"/>
  <c r="J34"/>
  <c i="1" r="AW56"/>
  <c i="3" r="F34"/>
  <c i="1" r="BA56"/>
  <c i="3" r="T86"/>
  <c r="T85"/>
  <c r="T84"/>
  <c r="T83"/>
  <c r="R86"/>
  <c r="R85"/>
  <c r="R84"/>
  <c r="R83"/>
  <c r="P86"/>
  <c r="P85"/>
  <c r="P84"/>
  <c r="P83"/>
  <c i="1" r="AU56"/>
  <c i="3" r="BK86"/>
  <c r="BK85"/>
  <c r="J85"/>
  <c r="BK84"/>
  <c r="J84"/>
  <c r="BK83"/>
  <c r="J83"/>
  <c r="J59"/>
  <c r="J30"/>
  <c i="1" r="AG56"/>
  <c i="3" r="J86"/>
  <c r="BE86"/>
  <c r="J33"/>
  <c i="1" r="AV56"/>
  <c i="3" r="F33"/>
  <c i="1" r="AZ56"/>
  <c i="3" r="J61"/>
  <c r="J60"/>
  <c r="J79"/>
  <c r="F79"/>
  <c r="F77"/>
  <c r="E75"/>
  <c r="J54"/>
  <c r="F54"/>
  <c r="F52"/>
  <c r="E50"/>
  <c r="J39"/>
  <c r="J24"/>
  <c r="E24"/>
  <c r="J80"/>
  <c r="J55"/>
  <c r="J23"/>
  <c r="J18"/>
  <c r="E18"/>
  <c r="F80"/>
  <c r="F55"/>
  <c r="J17"/>
  <c r="J12"/>
  <c r="J77"/>
  <c r="J52"/>
  <c r="E7"/>
  <c r="E73"/>
  <c r="E48"/>
  <c i="2" r="J37"/>
  <c r="J36"/>
  <c i="1" r="AY55"/>
  <c i="2" r="J35"/>
  <c i="1" r="AX55"/>
  <c i="2" r="BI398"/>
  <c r="BH398"/>
  <c r="BG398"/>
  <c r="BF398"/>
  <c r="T398"/>
  <c r="R398"/>
  <c r="P398"/>
  <c r="BK398"/>
  <c r="J398"/>
  <c r="BE398"/>
  <c r="BI395"/>
  <c r="BH395"/>
  <c r="BG395"/>
  <c r="BF395"/>
  <c r="T395"/>
  <c r="T394"/>
  <c r="T393"/>
  <c r="R395"/>
  <c r="R394"/>
  <c r="R393"/>
  <c r="P395"/>
  <c r="P394"/>
  <c r="P393"/>
  <c r="BK395"/>
  <c r="BK394"/>
  <c r="J394"/>
  <c r="BK393"/>
  <c r="J393"/>
  <c r="J395"/>
  <c r="BE395"/>
  <c r="J72"/>
  <c r="J71"/>
  <c r="BI391"/>
  <c r="BH391"/>
  <c r="BG391"/>
  <c r="BF391"/>
  <c r="T391"/>
  <c r="T390"/>
  <c r="R391"/>
  <c r="R390"/>
  <c r="P391"/>
  <c r="P390"/>
  <c r="BK391"/>
  <c r="BK390"/>
  <c r="J390"/>
  <c r="J391"/>
  <c r="BE391"/>
  <c r="J70"/>
  <c r="BI388"/>
  <c r="BH388"/>
  <c r="BG388"/>
  <c r="BF388"/>
  <c r="T388"/>
  <c r="R388"/>
  <c r="P388"/>
  <c r="BK388"/>
  <c r="J388"/>
  <c r="BE388"/>
  <c r="BI382"/>
  <c r="BH382"/>
  <c r="BG382"/>
  <c r="BF382"/>
  <c r="T382"/>
  <c r="R382"/>
  <c r="P382"/>
  <c r="BK382"/>
  <c r="J382"/>
  <c r="BE382"/>
  <c r="BI378"/>
  <c r="BH378"/>
  <c r="BG378"/>
  <c r="BF378"/>
  <c r="T378"/>
  <c r="R378"/>
  <c r="P378"/>
  <c r="BK378"/>
  <c r="J378"/>
  <c r="BE378"/>
  <c r="BI373"/>
  <c r="BH373"/>
  <c r="BG373"/>
  <c r="BF373"/>
  <c r="T373"/>
  <c r="R373"/>
  <c r="P373"/>
  <c r="BK373"/>
  <c r="J373"/>
  <c r="BE373"/>
  <c r="BI369"/>
  <c r="BH369"/>
  <c r="BG369"/>
  <c r="BF369"/>
  <c r="T369"/>
  <c r="R369"/>
  <c r="P369"/>
  <c r="BK369"/>
  <c r="J369"/>
  <c r="BE369"/>
  <c r="BI361"/>
  <c r="BH361"/>
  <c r="BG361"/>
  <c r="BF361"/>
  <c r="T361"/>
  <c r="R361"/>
  <c r="P361"/>
  <c r="BK361"/>
  <c r="J361"/>
  <c r="BE361"/>
  <c r="BI357"/>
  <c r="BH357"/>
  <c r="BG357"/>
  <c r="BF357"/>
  <c r="T357"/>
  <c r="R357"/>
  <c r="P357"/>
  <c r="BK357"/>
  <c r="J357"/>
  <c r="BE357"/>
  <c r="BI351"/>
  <c r="BH351"/>
  <c r="BG351"/>
  <c r="BF351"/>
  <c r="T351"/>
  <c r="T350"/>
  <c r="R351"/>
  <c r="R350"/>
  <c r="P351"/>
  <c r="P350"/>
  <c r="BK351"/>
  <c r="BK350"/>
  <c r="J350"/>
  <c r="J351"/>
  <c r="BE351"/>
  <c r="J69"/>
  <c r="BI347"/>
  <c r="BH347"/>
  <c r="BG347"/>
  <c r="BF347"/>
  <c r="T347"/>
  <c r="R347"/>
  <c r="P347"/>
  <c r="BK347"/>
  <c r="J347"/>
  <c r="BE347"/>
  <c r="BI344"/>
  <c r="BH344"/>
  <c r="BG344"/>
  <c r="BF344"/>
  <c r="T344"/>
  <c r="R344"/>
  <c r="P344"/>
  <c r="BK344"/>
  <c r="J344"/>
  <c r="BE344"/>
  <c r="BI341"/>
  <c r="BH341"/>
  <c r="BG341"/>
  <c r="BF341"/>
  <c r="T341"/>
  <c r="R341"/>
  <c r="P341"/>
  <c r="BK341"/>
  <c r="J341"/>
  <c r="BE341"/>
  <c r="BI338"/>
  <c r="BH338"/>
  <c r="BG338"/>
  <c r="BF338"/>
  <c r="T338"/>
  <c r="R338"/>
  <c r="P338"/>
  <c r="BK338"/>
  <c r="J338"/>
  <c r="BE338"/>
  <c r="BI326"/>
  <c r="BH326"/>
  <c r="BG326"/>
  <c r="BF326"/>
  <c r="T326"/>
  <c r="R326"/>
  <c r="P326"/>
  <c r="BK326"/>
  <c r="J326"/>
  <c r="BE326"/>
  <c r="BI322"/>
  <c r="BH322"/>
  <c r="BG322"/>
  <c r="BF322"/>
  <c r="T322"/>
  <c r="R322"/>
  <c r="P322"/>
  <c r="BK322"/>
  <c r="J322"/>
  <c r="BE322"/>
  <c r="BI318"/>
  <c r="BH318"/>
  <c r="BG318"/>
  <c r="BF318"/>
  <c r="T318"/>
  <c r="R318"/>
  <c r="P318"/>
  <c r="BK318"/>
  <c r="J318"/>
  <c r="BE318"/>
  <c r="BI314"/>
  <c r="BH314"/>
  <c r="BG314"/>
  <c r="BF314"/>
  <c r="T314"/>
  <c r="R314"/>
  <c r="P314"/>
  <c r="BK314"/>
  <c r="J314"/>
  <c r="BE314"/>
  <c r="BI310"/>
  <c r="BH310"/>
  <c r="BG310"/>
  <c r="BF310"/>
  <c r="T310"/>
  <c r="R310"/>
  <c r="P310"/>
  <c r="BK310"/>
  <c r="J310"/>
  <c r="BE310"/>
  <c r="BI309"/>
  <c r="BH309"/>
  <c r="BG309"/>
  <c r="BF309"/>
  <c r="T309"/>
  <c r="R309"/>
  <c r="P309"/>
  <c r="BK309"/>
  <c r="J309"/>
  <c r="BE309"/>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1"/>
  <c r="BH301"/>
  <c r="BG301"/>
  <c r="BF301"/>
  <c r="T301"/>
  <c r="T300"/>
  <c r="R301"/>
  <c r="R300"/>
  <c r="P301"/>
  <c r="P300"/>
  <c r="BK301"/>
  <c r="BK300"/>
  <c r="J300"/>
  <c r="J301"/>
  <c r="BE301"/>
  <c r="J68"/>
  <c r="BI299"/>
  <c r="BH299"/>
  <c r="BG299"/>
  <c r="BF299"/>
  <c r="T299"/>
  <c r="R299"/>
  <c r="P299"/>
  <c r="BK299"/>
  <c r="J299"/>
  <c r="BE299"/>
  <c r="BI295"/>
  <c r="BH295"/>
  <c r="BG295"/>
  <c r="BF295"/>
  <c r="T295"/>
  <c r="T294"/>
  <c r="R295"/>
  <c r="R294"/>
  <c r="P295"/>
  <c r="P294"/>
  <c r="BK295"/>
  <c r="BK294"/>
  <c r="J294"/>
  <c r="J295"/>
  <c r="BE295"/>
  <c r="J67"/>
  <c r="BI291"/>
  <c r="BH291"/>
  <c r="BG291"/>
  <c r="BF291"/>
  <c r="T291"/>
  <c r="R291"/>
  <c r="P291"/>
  <c r="BK291"/>
  <c r="J291"/>
  <c r="BE291"/>
  <c r="BI288"/>
  <c r="BH288"/>
  <c r="BG288"/>
  <c r="BF288"/>
  <c r="T288"/>
  <c r="T287"/>
  <c r="R288"/>
  <c r="R287"/>
  <c r="P288"/>
  <c r="P287"/>
  <c r="BK288"/>
  <c r="BK287"/>
  <c r="J287"/>
  <c r="J288"/>
  <c r="BE288"/>
  <c r="J66"/>
  <c r="BI284"/>
  <c r="BH284"/>
  <c r="BG284"/>
  <c r="BF284"/>
  <c r="T284"/>
  <c r="R284"/>
  <c r="P284"/>
  <c r="BK284"/>
  <c r="J284"/>
  <c r="BE284"/>
  <c r="BI281"/>
  <c r="BH281"/>
  <c r="BG281"/>
  <c r="BF281"/>
  <c r="T281"/>
  <c r="R281"/>
  <c r="P281"/>
  <c r="BK281"/>
  <c r="J281"/>
  <c r="BE281"/>
  <c r="BI275"/>
  <c r="BH275"/>
  <c r="BG275"/>
  <c r="BF275"/>
  <c r="T275"/>
  <c r="R275"/>
  <c r="P275"/>
  <c r="BK275"/>
  <c r="J275"/>
  <c r="BE275"/>
  <c r="BI270"/>
  <c r="BH270"/>
  <c r="BG270"/>
  <c r="BF270"/>
  <c r="T270"/>
  <c r="R270"/>
  <c r="P270"/>
  <c r="BK270"/>
  <c r="J270"/>
  <c r="BE270"/>
  <c r="BI264"/>
  <c r="BH264"/>
  <c r="BG264"/>
  <c r="BF264"/>
  <c r="T264"/>
  <c r="R264"/>
  <c r="P264"/>
  <c r="BK264"/>
  <c r="J264"/>
  <c r="BE264"/>
  <c r="BI259"/>
  <c r="BH259"/>
  <c r="BG259"/>
  <c r="BF259"/>
  <c r="T259"/>
  <c r="R259"/>
  <c r="P259"/>
  <c r="BK259"/>
  <c r="J259"/>
  <c r="BE259"/>
  <c r="BI255"/>
  <c r="BH255"/>
  <c r="BG255"/>
  <c r="BF255"/>
  <c r="T255"/>
  <c r="R255"/>
  <c r="P255"/>
  <c r="BK255"/>
  <c r="J255"/>
  <c r="BE255"/>
  <c r="BI251"/>
  <c r="BH251"/>
  <c r="BG251"/>
  <c r="BF251"/>
  <c r="T251"/>
  <c r="R251"/>
  <c r="P251"/>
  <c r="BK251"/>
  <c r="J251"/>
  <c r="BE251"/>
  <c r="BI245"/>
  <c r="BH245"/>
  <c r="BG245"/>
  <c r="BF245"/>
  <c r="T245"/>
  <c r="R245"/>
  <c r="P245"/>
  <c r="BK245"/>
  <c r="J245"/>
  <c r="BE245"/>
  <c r="BI240"/>
  <c r="BH240"/>
  <c r="BG240"/>
  <c r="BF240"/>
  <c r="T240"/>
  <c r="R240"/>
  <c r="P240"/>
  <c r="BK240"/>
  <c r="J240"/>
  <c r="BE240"/>
  <c r="BI235"/>
  <c r="BH235"/>
  <c r="BG235"/>
  <c r="BF235"/>
  <c r="T235"/>
  <c r="R235"/>
  <c r="P235"/>
  <c r="BK235"/>
  <c r="J235"/>
  <c r="BE235"/>
  <c r="BI231"/>
  <c r="BH231"/>
  <c r="BG231"/>
  <c r="BF231"/>
  <c r="T231"/>
  <c r="R231"/>
  <c r="P231"/>
  <c r="BK231"/>
  <c r="J231"/>
  <c r="BE231"/>
  <c r="BI227"/>
  <c r="BH227"/>
  <c r="BG227"/>
  <c r="BF227"/>
  <c r="T227"/>
  <c r="R227"/>
  <c r="P227"/>
  <c r="BK227"/>
  <c r="J227"/>
  <c r="BE227"/>
  <c r="BI223"/>
  <c r="BH223"/>
  <c r="BG223"/>
  <c r="BF223"/>
  <c r="T223"/>
  <c r="R223"/>
  <c r="P223"/>
  <c r="BK223"/>
  <c r="J223"/>
  <c r="BE223"/>
  <c r="BI219"/>
  <c r="BH219"/>
  <c r="BG219"/>
  <c r="BF219"/>
  <c r="T219"/>
  <c r="R219"/>
  <c r="P219"/>
  <c r="BK219"/>
  <c r="J219"/>
  <c r="BE219"/>
  <c r="BI216"/>
  <c r="BH216"/>
  <c r="BG216"/>
  <c r="BF216"/>
  <c r="T216"/>
  <c r="R216"/>
  <c r="P216"/>
  <c r="BK216"/>
  <c r="J216"/>
  <c r="BE216"/>
  <c r="BI213"/>
  <c r="BH213"/>
  <c r="BG213"/>
  <c r="BF213"/>
  <c r="T213"/>
  <c r="R213"/>
  <c r="P213"/>
  <c r="BK213"/>
  <c r="J213"/>
  <c r="BE213"/>
  <c r="BI208"/>
  <c r="BH208"/>
  <c r="BG208"/>
  <c r="BF208"/>
  <c r="T208"/>
  <c r="R208"/>
  <c r="P208"/>
  <c r="BK208"/>
  <c r="J208"/>
  <c r="BE208"/>
  <c r="BI201"/>
  <c r="BH201"/>
  <c r="BG201"/>
  <c r="BF201"/>
  <c r="T201"/>
  <c r="R201"/>
  <c r="P201"/>
  <c r="BK201"/>
  <c r="J201"/>
  <c r="BE201"/>
  <c r="BI196"/>
  <c r="BH196"/>
  <c r="BG196"/>
  <c r="BF196"/>
  <c r="T196"/>
  <c r="R196"/>
  <c r="P196"/>
  <c r="BK196"/>
  <c r="J196"/>
  <c r="BE196"/>
  <c r="BI193"/>
  <c r="BH193"/>
  <c r="BG193"/>
  <c r="BF193"/>
  <c r="T193"/>
  <c r="T192"/>
  <c r="R193"/>
  <c r="R192"/>
  <c r="P193"/>
  <c r="P192"/>
  <c r="BK193"/>
  <c r="BK192"/>
  <c r="J192"/>
  <c r="J193"/>
  <c r="BE193"/>
  <c r="J65"/>
  <c r="BI188"/>
  <c r="BH188"/>
  <c r="BG188"/>
  <c r="BF188"/>
  <c r="T188"/>
  <c r="T187"/>
  <c r="R188"/>
  <c r="R187"/>
  <c r="P188"/>
  <c r="P187"/>
  <c r="BK188"/>
  <c r="BK187"/>
  <c r="J187"/>
  <c r="J188"/>
  <c r="BE188"/>
  <c r="J64"/>
  <c r="BI183"/>
  <c r="BH183"/>
  <c r="BG183"/>
  <c r="BF183"/>
  <c r="T183"/>
  <c r="T182"/>
  <c r="R183"/>
  <c r="R182"/>
  <c r="P183"/>
  <c r="P182"/>
  <c r="BK183"/>
  <c r="BK182"/>
  <c r="J182"/>
  <c r="J183"/>
  <c r="BE183"/>
  <c r="J63"/>
  <c r="BI178"/>
  <c r="BH178"/>
  <c r="BG178"/>
  <c r="BF178"/>
  <c r="T178"/>
  <c r="R178"/>
  <c r="P178"/>
  <c r="BK178"/>
  <c r="J178"/>
  <c r="BE178"/>
  <c r="BI175"/>
  <c r="BH175"/>
  <c r="BG175"/>
  <c r="BF175"/>
  <c r="T175"/>
  <c r="T174"/>
  <c r="R175"/>
  <c r="R174"/>
  <c r="P175"/>
  <c r="P174"/>
  <c r="BK175"/>
  <c r="BK174"/>
  <c r="J174"/>
  <c r="J175"/>
  <c r="BE175"/>
  <c r="J62"/>
  <c r="BI163"/>
  <c r="BH163"/>
  <c r="BG163"/>
  <c r="BF163"/>
  <c r="T163"/>
  <c r="R163"/>
  <c r="P163"/>
  <c r="BK163"/>
  <c r="J163"/>
  <c r="BE163"/>
  <c r="BI160"/>
  <c r="BH160"/>
  <c r="BG160"/>
  <c r="BF160"/>
  <c r="T160"/>
  <c r="R160"/>
  <c r="P160"/>
  <c r="BK160"/>
  <c r="J160"/>
  <c r="BE160"/>
  <c r="BI157"/>
  <c r="BH157"/>
  <c r="BG157"/>
  <c r="BF157"/>
  <c r="T157"/>
  <c r="R157"/>
  <c r="P157"/>
  <c r="BK157"/>
  <c r="J157"/>
  <c r="BE157"/>
  <c r="BI154"/>
  <c r="BH154"/>
  <c r="BG154"/>
  <c r="BF154"/>
  <c r="T154"/>
  <c r="R154"/>
  <c r="P154"/>
  <c r="BK154"/>
  <c r="J154"/>
  <c r="BE154"/>
  <c r="BI148"/>
  <c r="BH148"/>
  <c r="BG148"/>
  <c r="BF148"/>
  <c r="T148"/>
  <c r="R148"/>
  <c r="P148"/>
  <c r="BK148"/>
  <c r="J148"/>
  <c r="BE148"/>
  <c r="BI145"/>
  <c r="BH145"/>
  <c r="BG145"/>
  <c r="BF145"/>
  <c r="T145"/>
  <c r="R145"/>
  <c r="P145"/>
  <c r="BK145"/>
  <c r="J145"/>
  <c r="BE145"/>
  <c r="BI141"/>
  <c r="BH141"/>
  <c r="BG141"/>
  <c r="BF141"/>
  <c r="T141"/>
  <c r="R141"/>
  <c r="P141"/>
  <c r="BK141"/>
  <c r="J141"/>
  <c r="BE141"/>
  <c r="BI138"/>
  <c r="BH138"/>
  <c r="BG138"/>
  <c r="BF138"/>
  <c r="T138"/>
  <c r="R138"/>
  <c r="P138"/>
  <c r="BK138"/>
  <c r="J138"/>
  <c r="BE138"/>
  <c r="BI134"/>
  <c r="BH134"/>
  <c r="BG134"/>
  <c r="BF134"/>
  <c r="T134"/>
  <c r="R134"/>
  <c r="P134"/>
  <c r="BK134"/>
  <c r="J134"/>
  <c r="BE134"/>
  <c r="BI131"/>
  <c r="BH131"/>
  <c r="BG131"/>
  <c r="BF131"/>
  <c r="T131"/>
  <c r="R131"/>
  <c r="P131"/>
  <c r="BK131"/>
  <c r="J131"/>
  <c r="BE131"/>
  <c r="BI128"/>
  <c r="BH128"/>
  <c r="BG128"/>
  <c r="BF128"/>
  <c r="T128"/>
  <c r="R128"/>
  <c r="P128"/>
  <c r="BK128"/>
  <c r="J128"/>
  <c r="BE128"/>
  <c r="BI125"/>
  <c r="BH125"/>
  <c r="BG125"/>
  <c r="BF125"/>
  <c r="T125"/>
  <c r="R125"/>
  <c r="P125"/>
  <c r="BK125"/>
  <c r="J125"/>
  <c r="BE125"/>
  <c r="BI121"/>
  <c r="BH121"/>
  <c r="BG121"/>
  <c r="BF121"/>
  <c r="T121"/>
  <c r="R121"/>
  <c r="P121"/>
  <c r="BK121"/>
  <c r="J121"/>
  <c r="BE121"/>
  <c r="BI117"/>
  <c r="BH117"/>
  <c r="BG117"/>
  <c r="BF117"/>
  <c r="T117"/>
  <c r="R117"/>
  <c r="P117"/>
  <c r="BK117"/>
  <c r="J117"/>
  <c r="BE117"/>
  <c r="BI111"/>
  <c r="BH111"/>
  <c r="BG111"/>
  <c r="BF111"/>
  <c r="T111"/>
  <c r="R111"/>
  <c r="P111"/>
  <c r="BK111"/>
  <c r="J111"/>
  <c r="BE111"/>
  <c r="BI107"/>
  <c r="BH107"/>
  <c r="BG107"/>
  <c r="BF107"/>
  <c r="T107"/>
  <c r="R107"/>
  <c r="P107"/>
  <c r="BK107"/>
  <c r="J107"/>
  <c r="BE107"/>
  <c r="BI103"/>
  <c r="BH103"/>
  <c r="BG103"/>
  <c r="BF103"/>
  <c r="T103"/>
  <c r="R103"/>
  <c r="P103"/>
  <c r="BK103"/>
  <c r="J103"/>
  <c r="BE103"/>
  <c r="BI99"/>
  <c r="BH99"/>
  <c r="BG99"/>
  <c r="BF99"/>
  <c r="T99"/>
  <c r="R99"/>
  <c r="P99"/>
  <c r="BK99"/>
  <c r="J99"/>
  <c r="BE99"/>
  <c r="BI95"/>
  <c r="F37"/>
  <c i="1" r="BD55"/>
  <c i="2" r="BH95"/>
  <c r="F36"/>
  <c i="1" r="BC55"/>
  <c i="2" r="BG95"/>
  <c r="F35"/>
  <c i="1" r="BB55"/>
  <c i="2" r="BF95"/>
  <c r="J34"/>
  <c i="1" r="AW55"/>
  <c i="2" r="F34"/>
  <c i="1" r="BA55"/>
  <c i="2" r="T95"/>
  <c r="T94"/>
  <c r="T93"/>
  <c r="T92"/>
  <c r="R95"/>
  <c r="R94"/>
  <c r="R93"/>
  <c r="R92"/>
  <c r="P95"/>
  <c r="P94"/>
  <c r="P93"/>
  <c r="P92"/>
  <c i="1" r="AU55"/>
  <c i="2" r="BK95"/>
  <c r="BK94"/>
  <c r="J94"/>
  <c r="BK93"/>
  <c r="J93"/>
  <c r="BK92"/>
  <c r="J92"/>
  <c r="J59"/>
  <c r="J30"/>
  <c i="1" r="AG55"/>
  <c i="2" r="J95"/>
  <c r="BE95"/>
  <c r="J33"/>
  <c i="1" r="AV55"/>
  <c i="2" r="F33"/>
  <c i="1" r="AZ55"/>
  <c i="2" r="J61"/>
  <c r="J60"/>
  <c r="J88"/>
  <c r="F88"/>
  <c r="F86"/>
  <c r="E84"/>
  <c r="J54"/>
  <c r="F54"/>
  <c r="F52"/>
  <c r="E50"/>
  <c r="J39"/>
  <c r="J24"/>
  <c r="E24"/>
  <c r="J89"/>
  <c r="J55"/>
  <c r="J23"/>
  <c r="J18"/>
  <c r="E18"/>
  <c r="F89"/>
  <c r="F55"/>
  <c r="J17"/>
  <c r="J12"/>
  <c r="J86"/>
  <c r="J52"/>
  <c r="E7"/>
  <c r="E82"/>
  <c r="E48"/>
  <c i="1" r="BD54"/>
  <c r="W33"/>
  <c r="BC54"/>
  <c r="W32"/>
  <c r="BB54"/>
  <c r="W31"/>
  <c r="BA54"/>
  <c r="W30"/>
  <c r="AZ54"/>
  <c r="W29"/>
  <c r="AY54"/>
  <c r="AX54"/>
  <c r="AW54"/>
  <c r="AK30"/>
  <c r="AV54"/>
  <c r="AK29"/>
  <c r="AU54"/>
  <c r="AT54"/>
  <c r="AS54"/>
  <c r="AG54"/>
  <c r="AK26"/>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<sst xmlns="http://schemas.openxmlformats.org/spreadsheetml/2006/main">
  <si>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</si>
  <si>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
  </si>
  <si>
    <t>2.0</t>
  </si>
  <si>
    <t>ZAMOK</t>
  </si>
  <si>
    <t>False</t>
  </si>
  <si>
    <t>{4a187f6d-6562-4817-90ae-778c4adb08cb}</t>
  </si>
  <si>
    <t>0,01</t>
  </si>
  <si>
    <t>21</t>
  </si>
  <si>
    <t>15</t>
  </si>
  <si>
    <t>REKAPITULACE STAVBY</t>
  </si>
  <si>
    <t xml:space="preserve">v ---  níže se nacházejí doplnkové a pomocné údaje k sestavám  --- v</t>
  </si>
  <si>
    <t>Návod na vyplnění</t>
  </si>
  <si>
    <t>0,001</t>
  </si>
  <si>
    <t>Kód:</t>
  </si>
  <si>
    <t>5734</t>
  </si>
  <si>
    <t xml:space="preserve">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</si>
  <si>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</si>
  <si>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VLTAVSKÁ - REKONSTRUKCE VOZOVKY A CHODNÍKŮ</t>
  </si>
  <si>
    <t>KSO:</t>
  </si>
  <si>
    <t>CC-CZ:</t>
  </si>
  <si>
    <t>Místo:</t>
  </si>
  <si>
    <t>Praha 5 - Smíchov</t>
  </si>
  <si>
    <t>Datum:</t>
  </si>
  <si>
    <t>29. 3. 2018</t>
  </si>
  <si>
    <t>Zadavatel:</t>
  </si>
  <si>
    <t>IČ:</t>
  </si>
  <si>
    <t>63834197</t>
  </si>
  <si>
    <t>Technická správa komunikací hl. m. Prahy, a.s.</t>
  </si>
  <si>
    <t>DIČ:</t>
  </si>
  <si>
    <t>CZ 63834197</t>
  </si>
  <si>
    <t>Uchazeč:</t>
  </si>
  <si>
    <t>Vyplň údaj</t>
  </si>
  <si>
    <t>Projektant:</t>
  </si>
  <si>
    <t>45271895</t>
  </si>
  <si>
    <t>Metroprojekt Praha, a.s.</t>
  </si>
  <si>
    <t>CZ 45271895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</si>
  <si>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</si>
  <si>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</si>
  <si>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</si>
  <si>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</si>
  <si>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</si>
  <si>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</si>
  <si>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</si>
  <si>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</si>
  <si>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</si>
  <si>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</si>
  <si>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</si>
  <si>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</si>
  <si>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</si>
  <si>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</si>
  <si>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</si>
  <si>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</si>
  <si>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</si>
  <si>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</si>
  <si>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</si>
  <si>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</si>
  <si>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</si>
  <si>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</si>
  <si>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</si>
  <si>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</si>
  <si>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</si>
  <si>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</si>
  <si>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</si>
  <si>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</si>
  <si>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</si>
  <si>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</si>
  <si>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</si>
  <si>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</si>
  <si>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</si>
  <si>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</si>
  <si>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</si>
  <si>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</si>
  <si>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</si>
  <si>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</si>
  <si>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</si>
  <si>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</si>
  <si>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</si>
  <si>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</si>
  <si>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</si>
  <si>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</si>
  <si>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t>
  </si>
  <si>
    <t>Komunikace</t>
  </si>
  <si>
    <t>STA</t>
  </si>
  <si>
    <t>1</t>
  </si>
  <si>
    <t>{ae62cb31-34bd-4df8-a840-b8d3940b3be5}</t>
  </si>
  <si>
    <t>2</t>
  </si>
  <si>
    <t>SO 03</t>
  </si>
  <si>
    <t>Definitivní dopravní značení</t>
  </si>
  <si>
    <t>{818c57f8-7ee1-4cd4-bb46-4597fa3f9d5a}</t>
  </si>
  <si>
    <t>D.1</t>
  </si>
  <si>
    <t>Zásady dopravně inženýrských opatření</t>
  </si>
  <si>
    <t>{ff0e3e25-af05-4032-ad2c-5e0f33012bb8}</t>
  </si>
  <si>
    <t>D.2</t>
  </si>
  <si>
    <t>Úpravy SSZ v rámci DIO</t>
  </si>
  <si>
    <t>{65efb878-f306-4d72-ac46-fea940297694}</t>
  </si>
  <si>
    <t>VON</t>
  </si>
  <si>
    <t>Vedlejší a ostatní náklady</t>
  </si>
  <si>
    <t>{a00bbeee-89b1-4978-b9ac-8876737b8822}</t>
  </si>
  <si>
    <t>bet_dlazba</t>
  </si>
  <si>
    <t>betonová dlažba - odvodňovací proužek</t>
  </si>
  <si>
    <t>215</t>
  </si>
  <si>
    <t>dlazba_park</t>
  </si>
  <si>
    <t>dlažba pro parkovací stání</t>
  </si>
  <si>
    <t>360</t>
  </si>
  <si>
    <t>KRYCÍ LIST SOUPISU PRACÍ</t>
  </si>
  <si>
    <t>dlazba_vjezd</t>
  </si>
  <si>
    <t>dlažba vjezdů do objektů</t>
  </si>
  <si>
    <t>107,15</t>
  </si>
  <si>
    <t>hmat_dlazba</t>
  </si>
  <si>
    <t>hmatová dlažba konglomerovaná</t>
  </si>
  <si>
    <t>73,54</t>
  </si>
  <si>
    <t>kam_dl_hladka</t>
  </si>
  <si>
    <t>kamenná dlažba hladká</t>
  </si>
  <si>
    <t>39,27</t>
  </si>
  <si>
    <t>moz_kam</t>
  </si>
  <si>
    <t>mozaika do kameniva</t>
  </si>
  <si>
    <t>1165,35</t>
  </si>
  <si>
    <t>Objekt:</t>
  </si>
  <si>
    <t>moz_malta</t>
  </si>
  <si>
    <t>mozaika do malty</t>
  </si>
  <si>
    <t>738,7</t>
  </si>
  <si>
    <t>SO 01 - Komunikace</t>
  </si>
  <si>
    <t>sanace</t>
  </si>
  <si>
    <t>plocha předpokládané sanace podloží</t>
  </si>
  <si>
    <t>1063,44</t>
  </si>
  <si>
    <t>sut_kusova</t>
  </si>
  <si>
    <t>suť kusová</t>
  </si>
  <si>
    <t>482,078</t>
  </si>
  <si>
    <t>sut_sypka</t>
  </si>
  <si>
    <t>suť sypká</t>
  </si>
  <si>
    <t>3906,299</t>
  </si>
  <si>
    <t>voz_napojeni</t>
  </si>
  <si>
    <t>vozovka v místě napojení</t>
  </si>
  <si>
    <t>139,75</t>
  </si>
  <si>
    <t>voz_nova</t>
  </si>
  <si>
    <t>nová vozovka - kompletní skladba</t>
  </si>
  <si>
    <t>2954,2</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</si>
  <si>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</si>
  <si>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</si>
  <si>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</si>
  <si>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</si>
  <si>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</si>
  <si>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</si>
  <si>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</si>
  <si>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</si>
  <si>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</si>
  <si>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</si>
  <si>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</si>
  <si>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</si>
  <si>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</si>
  <si>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</si>
  <si>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</si>
  <si>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</si>
  <si>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</si>
  <si>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</si>
  <si>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</si>
  <si>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</si>
  <si>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</si>
  <si>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</si>
  <si>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</si>
  <si>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</si>
  <si>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</si>
  <si>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</si>
  <si>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</si>
  <si>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</si>
  <si>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</si>
  <si>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</si>
  <si>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</si>
  <si>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</si>
  <si>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</si>
  <si>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</si>
  <si>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</si>
  <si>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</si>
  <si>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</si>
  <si>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</si>
  <si>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m2</t>
  </si>
  <si>
    <t>CS ÚRS 2017 01</t>
  </si>
  <si>
    <t>4</t>
  </si>
  <si>
    <t>352721076</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</si>
  <si>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</si>
  <si>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</si>
  <si>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</si>
  <si>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"odečteno z Autocadu, př. 002 - situace"</t>
  </si>
  <si>
    <t>20,000</t>
  </si>
  <si>
    <t>113107141</t>
  </si>
  <si>
    <t>Odstranění podkladů nebo krytů s přemístěním hmot na skládku na vzdálenost do 3 m nebo s naložením na dopravní prostředek v ploše jednotlivě do 50 m2 živičných, o tl. vrstvy do 50 mm</t>
  </si>
  <si>
    <t>-1722354939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</si>
  <si>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</si>
  <si>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"stávající chodníky - asfalt" 2699,100</t>
  </si>
  <si>
    <t>3</t>
  </si>
  <si>
    <t>113107222</t>
  </si>
  <si>
    <t>Odstranění podkladů nebo krytů s přemístěním hmot na skládku na vzdálenost do 20 m nebo s naložením na dopravní prostředek v ploše jednotlivě přes 200 m2 z kameniva hrubého drceného, o tl. vrstvy přes 100 do 200 mm</t>
  </si>
  <si>
    <t>-2060336516</t>
  </si>
  <si>
    <t xml:space="preserve">"stávající chodníky - podklad" 2699,100 </t>
  </si>
  <si>
    <t>113107225</t>
  </si>
  <si>
    <t>Odstranění podkladů nebo krytů s přemístěním hmot na skládku na vzdálenost do 20 m nebo s naložením na dopravní prostředek v ploše jednotlivě přes 200 m2 z kameniva hrubého drceného, o tl. vrstvy přes 400 do 500 mm</t>
  </si>
  <si>
    <t>2112402338</t>
  </si>
  <si>
    <t>5</t>
  </si>
  <si>
    <t>113154364</t>
  </si>
  <si>
    <t>Frézování živičného podkladu nebo krytu s naložením na dopravní prostředek plochy přes 1 000 do 10 000 m2 s překážkami v trase pruhu šířky přes 1 m do 2 m, tloušťky vrstvy 100 mm</t>
  </si>
  <si>
    <t>55277463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</si>
  <si>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</si>
  <si>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Součet</t>
  </si>
  <si>
    <t>6</t>
  </si>
  <si>
    <t>113201111</t>
  </si>
  <si>
    <t>Vytrhání obrub s vybouráním lože, s přemístěním hmot na skládku na vzdálenost do 3 m nebo s naložením na dopravní prostředek chodníkových ležatých</t>
  </si>
  <si>
    <t>m</t>
  </si>
  <si>
    <t>1279901972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</si>
  <si>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</si>
  <si>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obruby_dem</t>
  </si>
  <si>
    <t>699,700</t>
  </si>
  <si>
    <t>7</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</si>
  <si>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</si>
  <si>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</si>
  <si>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704457552</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</si>
  <si>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</si>
  <si>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110,000</t>
  </si>
  <si>
    <t>8</t>
  </si>
  <si>
    <t>120001101</t>
  </si>
  <si>
    <t>Příplatek k cenám vykopávek za ztížení vykopávky v blízkosti podzemního vedení nebo výbušnin v horninách jakékoliv třídy</t>
  </si>
  <si>
    <t>m3</t>
  </si>
  <si>
    <t>542031278</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</si>
  <si>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</si>
  <si>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"sanace, tl. 300 mm" sanace*0,300*0,5</t>
  </si>
  <si>
    <t>9</t>
  </si>
  <si>
    <t>122202202</t>
  </si>
  <si>
    <t>Odkopávky a prokopávky nezapažené pro silnice s přemístěním výkopku v příčných profilech na vzdálenost do 15 m nebo s naložením na dopravní prostředek v hornině tř. 3 přes 100 do 1 000 m3</t>
  </si>
  <si>
    <t>-1965812872</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</si>
  <si>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</si>
  <si>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"sanace, tl. 300 mm" sanace*0,300</t>
  </si>
  <si>
    <t>10</t>
  </si>
  <si>
    <t>122202209</t>
  </si>
  <si>
    <t>Odkopávky a prokopávky nezapažené pro silnice s přemístěním výkopku v příčných profilech na vzdálenost do 15 m nebo s naložením na dopravní prostředek v hornině tř. 3 Příplatek k cenám za lepivost horniny tř. 3</t>
  </si>
  <si>
    <t>-36387061</t>
  </si>
  <si>
    <t>"předpoklad 70%" sanace*0,300*0,70</t>
  </si>
  <si>
    <t>11</t>
  </si>
  <si>
    <t>131201101</t>
  </si>
  <si>
    <t>Hloubení nezapažených jam a zářezů s urovnáním dna do předepsaného profilu a spádu v hornině tř. 3 do 100 m3</t>
  </si>
  <si>
    <t>-789059292</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</si>
  <si>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</si>
  <si>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kolem vpustí" 54,000</t>
  </si>
  <si>
    <t>12</t>
  </si>
  <si>
    <t>131201109</t>
  </si>
  <si>
    <t>Hloubení nezapažených jam a zářezů s urovnáním dna do předepsaného profilu a spádu Příplatek k cenám za lepivost horniny tř. 3</t>
  </si>
  <si>
    <t>770684954</t>
  </si>
  <si>
    <t>"odhad 70%" 54,000*0,7</t>
  </si>
  <si>
    <t>13</t>
  </si>
  <si>
    <t>132201102</t>
  </si>
  <si>
    <t>Hloubení zapažených i nezapažených rýh šířky do 600 mm s urovnáním dna do předepsaného profilu a spádu v hornině tř. 3 přes 100 m3</t>
  </si>
  <si>
    <t>2060978908</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</si>
  <si>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</si>
  <si>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pro trativody" 112,200</t>
  </si>
  <si>
    <t>14</t>
  </si>
  <si>
    <t>132201109</t>
  </si>
  <si>
    <t>Hloubení zapažených i nezapažených rýh šířky do 600 mm s urovnáním dna do předepsaného profilu a spádu v hornině tř. 3 Příplatek k cenám za lepivost horniny tř. 3</t>
  </si>
  <si>
    <t>-44935798</t>
  </si>
  <si>
    <t>"odhad 70%" 112,200*0,7</t>
  </si>
  <si>
    <t>162701105</t>
  </si>
  <si>
    <t>Vodorovné přemístění výkopku nebo sypaniny po suchu na obvyklém dopravním prostředku, bez naložení výkopku, avšak se složením bez rozhrnutí z horniny tř. 1 až 4 na vzdálenost přes 9 000 do 10 000 m</t>
  </si>
  <si>
    <t>645550729</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</si>
  <si>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</si>
  <si>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přebytečné zeminy na skládku"</t>
  </si>
  <si>
    <t>319,032</t>
  </si>
  <si>
    <t>112,200</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</si>
  <si>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</si>
  <si>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</si>
  <si>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</si>
  <si>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1768481111</t>
  </si>
  <si>
    <t>"celkem 20 km" 431,232*10</t>
  </si>
  <si>
    <t>17</t>
  </si>
  <si>
    <t>171201211</t>
  </si>
  <si>
    <t>Uložení sypaniny poplatek za uložení sypaniny na skládce (skládkovné)</t>
  </si>
  <si>
    <t>t</t>
  </si>
  <si>
    <t>167647317</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</si>
  <si>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</si>
  <si>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na skládku" 431,232*1,8</t>
  </si>
  <si>
    <t>18</t>
  </si>
  <si>
    <t>174101101</t>
  </si>
  <si>
    <t>Zásyp sypaninou z jakékoliv horniny s uložením výkopku ve vrstvách se zhutněním jam, šachet, rýh nebo kolem objektů v těchto vykopávkách</t>
  </si>
  <si>
    <t>-44567993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</si>
  <si>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</si>
  <si>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kolem nových vpustí" 54,000</t>
  </si>
  <si>
    <t>19</t>
  </si>
  <si>
    <t>181951102</t>
  </si>
  <si>
    <t>Úprava pláně vyrovnáním výškových rozdílů v hornině tř. 1 až 4 se zhutněním</t>
  </si>
  <si>
    <t>-844258816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</si>
  <si>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</si>
  <si>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</si>
  <si>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20</t>
  </si>
  <si>
    <t>212752212</t>
  </si>
  <si>
    <t>Trativody z drenážních trubek se zřízením štěrkopískového lože pod trubky a s jejich obsypem v průměrném celkovém množství do 0,15 m3/m v otevřeném výkopu z trubek plastových flexibilních D přes 65 do 100 mm</t>
  </si>
  <si>
    <t>-199044503</t>
  </si>
  <si>
    <t>660,000</t>
  </si>
  <si>
    <t>212972112</t>
  </si>
  <si>
    <t>Opláštění drenážních trub filtrační textilií DN 100</t>
  </si>
  <si>
    <t>1241923147</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</si>
  <si>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</si>
  <si>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Svislé a kompletní konstrukce</t>
  </si>
  <si>
    <t>22</t>
  </si>
  <si>
    <t>358325114</t>
  </si>
  <si>
    <t>Bourání šachty, stoky kompletní nebo vybourání otvorů průřezové plochy do 4 m2 ve stokách ze zdiva z železobetonu</t>
  </si>
  <si>
    <t>523994026</t>
  </si>
  <si>
    <t xml:space="preserve">Poznámka k souboru cen:_x000d_
1. Ceny 358 ..-5. Bourání stoky kompletní nebo vybourání otvorů lze použít i pro bourání šachet. </t>
  </si>
  <si>
    <t>"demolice vpustí" 54,000</t>
  </si>
  <si>
    <t>Vodorovné konstrukce</t>
  </si>
  <si>
    <t>23</t>
  </si>
  <si>
    <t>451315135</t>
  </si>
  <si>
    <t>Podkladní a výplňové vrstvy z betonu prostého tloušťky do 200 mm, z betonu C 16/20</t>
  </si>
  <si>
    <t>847463985</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</si>
  <si>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</si>
  <si>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"podkladní beton odvodňovacího proužku z betonové dlažby" bet_dlazba</t>
  </si>
  <si>
    <t>Komunikace pozemní</t>
  </si>
  <si>
    <t>24</t>
  </si>
  <si>
    <t>561041121R</t>
  </si>
  <si>
    <t>Zřízení podkladu ze zeminy upravené hydraulickými pojivy (Road Mix) tl do 300 mm plochy do 5000 m2, včetně dodávky pojiva, včetně naložení zeminy na deponii a dovozu na stavbu</t>
  </si>
  <si>
    <t>-481989065</t>
  </si>
  <si>
    <t>1063,440</t>
  </si>
  <si>
    <t>25</t>
  </si>
  <si>
    <t>564831111</t>
  </si>
  <si>
    <t>Podklad ze štěrkodrti ŠD s rozprostřením a zhutněním, po zhutnění tl. 100 mm</t>
  </si>
  <si>
    <t>-81976387</t>
  </si>
  <si>
    <t>26</t>
  </si>
  <si>
    <t>564851111</t>
  </si>
  <si>
    <t>Podklad ze štěrkodrti ŠD s rozprostřením a zhutněním, po zhutnění tl. 150 mm</t>
  </si>
  <si>
    <t>-989326470</t>
  </si>
  <si>
    <t>27</t>
  </si>
  <si>
    <t>564861111</t>
  </si>
  <si>
    <t>Podklad ze štěrkodrti ŠD s rozprostřením a zhutněním, po zhutnění tl. 200 mm</t>
  </si>
  <si>
    <t>549955092</t>
  </si>
  <si>
    <t>28</t>
  </si>
  <si>
    <t>564871111</t>
  </si>
  <si>
    <t>Podklad ze štěrkodrti ŠD s rozprostřením a zhutněním, po zhutnění tl. 250 mm</t>
  </si>
  <si>
    <t>2030484337</t>
  </si>
  <si>
    <t>29</t>
  </si>
  <si>
    <t>564871116</t>
  </si>
  <si>
    <t>Podklad ze štěrkodrti ŠD s rozprostřením a zhutněním, po zhutnění tl. 300 mm</t>
  </si>
  <si>
    <t>-1395968238</t>
  </si>
  <si>
    <t>"sanace" 1063,440</t>
  </si>
  <si>
    <t>30</t>
  </si>
  <si>
    <t>564952111</t>
  </si>
  <si>
    <t>Podklad z mechanicky zpevněného kameniva MZK (minerální beton) s rozprostřením a s hutněním, po zhutnění tl. 150 mm</t>
  </si>
  <si>
    <t>976343929</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</si>
  <si>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</si>
  <si>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31</t>
  </si>
  <si>
    <t>564962111</t>
  </si>
  <si>
    <t>Podklad z mechanicky zpevněného kameniva MZK (minerální beton) s rozprostřením a s hutněním, po zhutnění tl. 200 mm</t>
  </si>
  <si>
    <t>-1763811792</t>
  </si>
  <si>
    <t>32</t>
  </si>
  <si>
    <t>565145111</t>
  </si>
  <si>
    <t>Asfaltový beton vrstva podkladní ACP 16 (obalované kamenivo střednězrnné - OKS) s rozprostřením a zhutněním v pruhu šířky do 3 m, po zhutnění tl. 60 mm</t>
  </si>
  <si>
    <t>1800667397</t>
  </si>
  <si>
    <t xml:space="preserve">Poznámka k souboru cen:_x000d_
1. ČSN EN 13108-1 připouští pro ACP 16 pouze tl. 50 až 80 mm. </t>
  </si>
  <si>
    <t>33</t>
  </si>
  <si>
    <t>573191111</t>
  </si>
  <si>
    <t>Postřik infiltrační kationaktivní emulzí v množství 1,00 kg/m2</t>
  </si>
  <si>
    <t>-1805227558</t>
  </si>
  <si>
    <t xml:space="preserve">Poznámka k souboru cen:_x000d_
1. V ceně nejsou započteny náklady na popř. projektem předepsané očištění vozovky, které se oceňuje cenou 938 90-8411 Očištění povrchu saponátovým roztokem části C 01 tohoto katalogu. </t>
  </si>
  <si>
    <t>34</t>
  </si>
  <si>
    <t>573211111</t>
  </si>
  <si>
    <t>Postřik spojovací PS bez posypu kamenivem z asfaltu silničního, v množství 0,60 kg/m2</t>
  </si>
  <si>
    <t>-2130784883</t>
  </si>
  <si>
    <t>voz_nova*2</t>
  </si>
  <si>
    <t>voz_napojeni*2</t>
  </si>
  <si>
    <t>35</t>
  </si>
  <si>
    <t>576133211</t>
  </si>
  <si>
    <t>Asfaltový koberec mastixový SMA 11 (AKMS) s rozprostřením a se zhutněním v pruhu šířky do 3 m, po zhutnění tl. 40 mm</t>
  </si>
  <si>
    <t>-1702462528</t>
  </si>
  <si>
    <t>"vozovka - nová" 2954,200</t>
  </si>
  <si>
    <t>"vozovka - napojení" 139,750</t>
  </si>
  <si>
    <t>36</t>
  </si>
  <si>
    <t>577155132</t>
  </si>
  <si>
    <t>Asfaltový beton vrstva ložní ACL 16 (ABH) s rozprostřením a zhutněním z modifikovaného asfaltu v pruhu šířky do 3 m, po zhutnění tl. 60 mm</t>
  </si>
  <si>
    <t>246101424</t>
  </si>
  <si>
    <t xml:space="preserve">Poznámka k souboru cen:_x000d_
1. ČSN EN 13108-1 připouští pro ACL 16 pouze tl. 50 až 70 mm. </t>
  </si>
  <si>
    <t>37</t>
  </si>
  <si>
    <t>591412111</t>
  </si>
  <si>
    <t>Kladení dlažby z mozaiky komunikací pro pěší s vyplněním spár, s dvojím beraněním a se smetením přebytečného materiálu na vzdálenost do 3 m dvoubarevné a vícebarevné, s ložem tl. do 40 mm z kameniva</t>
  </si>
  <si>
    <t>2105469447</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</si>
  <si>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</si>
  <si>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1165,350</t>
  </si>
  <si>
    <t>38</t>
  </si>
  <si>
    <t>591442111</t>
  </si>
  <si>
    <t>Kladení dlažby z mozaiky komunikací pro pěší s vyplněním spár, s dvojím beraněním a se smetením přebytečného materiálu na vzdálenost do 3 m dvoubarevné a vícebarevné, s ložem tl. do 40 mm z cementové malty</t>
  </si>
  <si>
    <t>826823411</t>
  </si>
  <si>
    <t>738,700</t>
  </si>
  <si>
    <t>39</t>
  </si>
  <si>
    <t>M</t>
  </si>
  <si>
    <t>5960000D5</t>
  </si>
  <si>
    <t>kamenná mozaika řezaná tl. 60 mm - dodávka</t>
  </si>
  <si>
    <t>-2019840546</t>
  </si>
  <si>
    <t>1904,05*1,1 'Přepočtené koeficientem množství</t>
  </si>
  <si>
    <t>40</t>
  </si>
  <si>
    <t>596811121</t>
  </si>
  <si>
    <t>Kladení dlažby z betonových nebo kameninových dlaždic komunikací pro pěší s vyplněním spár a se smetením přebytečného materiálu na vzdálenost do 3 m s ložem z kameniva těženého tl. do 30 mm velikosti dlaždic do 0,09 m2 (bez zámku), pro plochy přes 50 do 100 m2</t>
  </si>
  <si>
    <t>-1426675857</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</si>
  <si>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</si>
  <si>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"parkovací stání" 360,000</t>
  </si>
  <si>
    <t>"vjezdy" 107,150</t>
  </si>
  <si>
    <t>41</t>
  </si>
  <si>
    <t>5960000D1</t>
  </si>
  <si>
    <t>Drobná kamenná dlažba dl. 100 mm - dodávka</t>
  </si>
  <si>
    <t>-54707602</t>
  </si>
  <si>
    <t>467,15*1,1 'Přepočtené koeficientem množství</t>
  </si>
  <si>
    <t>42</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</si>
  <si>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</si>
  <si>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</si>
  <si>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638825804</t>
  </si>
  <si>
    <t>"kamenná dlažba hladká" 39,270</t>
  </si>
  <si>
    <t>"hmatová dlažba konglomerovaná" 73,540</t>
  </si>
  <si>
    <t>43</t>
  </si>
  <si>
    <t>5960000D2</t>
  </si>
  <si>
    <t>kamenná dlažba hladká modrošedá 25x25x6 cm, součinitel smykového tření nejméně μ = 0,6 - dodávka</t>
  </si>
  <si>
    <t>1854495099</t>
  </si>
  <si>
    <t>39,27*1,1 'Přepočtené koeficientem množství</t>
  </si>
  <si>
    <t>44</t>
  </si>
  <si>
    <t>5960000D3</t>
  </si>
  <si>
    <t>hmatová dlažba konglomerovaná bílá 20x20x6 cm - dodávka</t>
  </si>
  <si>
    <t>59914563</t>
  </si>
  <si>
    <t>73,54*1,1 'Přepočtené koeficientem množství</t>
  </si>
  <si>
    <t>Úpravy povrchů, podlahy a osazování výplní</t>
  </si>
  <si>
    <t>45</t>
  </si>
  <si>
    <t>6000000R1</t>
  </si>
  <si>
    <t>Vyrovnávací vrstvy z malty cementové</t>
  </si>
  <si>
    <t>1516093794</t>
  </si>
  <si>
    <t>"řešení spáry mezi komunikací a budovami" 213,700</t>
  </si>
  <si>
    <t>46</t>
  </si>
  <si>
    <t>6000000R2</t>
  </si>
  <si>
    <t>Omítka vápenocementová včetně ochranného nátěru fasády</t>
  </si>
  <si>
    <t>-359773946</t>
  </si>
  <si>
    <t>"řešení spáry mezi komunikací a budovami" 36,600</t>
  </si>
  <si>
    <t>Trubní vedení</t>
  </si>
  <si>
    <t>47</t>
  </si>
  <si>
    <t>899231111S</t>
  </si>
  <si>
    <t>Výšková úprava uličního vstupu nebo vpusti do 200 mm zvýšením či snížením mříže</t>
  </si>
  <si>
    <t>kus</t>
  </si>
  <si>
    <t>-1000954813</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</si>
  <si>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</si>
  <si>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48</t>
  </si>
  <si>
    <t>899431100R</t>
  </si>
  <si>
    <t>Výšková úprava uličního vstupu do 200 mm zvýšením (příp. snížením) krycího hrnce</t>
  </si>
  <si>
    <t>1064455625</t>
  </si>
  <si>
    <t>Ostatní konstrukce a práce, bourání</t>
  </si>
  <si>
    <t>49</t>
  </si>
  <si>
    <t>916231213</t>
  </si>
  <si>
    <t>Osazení chodníkového obrubníku betonového se zřízením lože, s vyplněním a zatřením spár cementovou maltou stojatého s boční opěrou z betonu prostého tř. C 12/15, do lože z betonu prostého téže značky</t>
  </si>
  <si>
    <t>-111656259</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</si>
  <si>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</si>
  <si>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896,200</t>
  </si>
  <si>
    <t>50</t>
  </si>
  <si>
    <t>9160000D1</t>
  </si>
  <si>
    <t>obrubník kamenný přímý, žula, OP1 32x24</t>
  </si>
  <si>
    <t>-1824021493</t>
  </si>
  <si>
    <t>51</t>
  </si>
  <si>
    <t>9160000D2</t>
  </si>
  <si>
    <t>obrubník kamenný obloukový , žula, r=1÷3 m OP1 32x24</t>
  </si>
  <si>
    <t>720568765</t>
  </si>
  <si>
    <t>52</t>
  </si>
  <si>
    <t>9160000D3</t>
  </si>
  <si>
    <t>obrubník kamenný obloukový , žula, r=3÷5 m OP2 30x20</t>
  </si>
  <si>
    <t>-258911491</t>
  </si>
  <si>
    <t>53</t>
  </si>
  <si>
    <t>9160000D4</t>
  </si>
  <si>
    <t>obrubník kamenný obloukový , žula, r=10÷25 m OP1 32x24</t>
  </si>
  <si>
    <t>686627030</t>
  </si>
  <si>
    <t>54</t>
  </si>
  <si>
    <t>9160000D5</t>
  </si>
  <si>
    <t xml:space="preserve">obruba chodníková kamenná OP7 </t>
  </si>
  <si>
    <t>-809768293</t>
  </si>
  <si>
    <t>55</t>
  </si>
  <si>
    <t>919112233</t>
  </si>
  <si>
    <t>Řezání dilatačních spár v živičném krytu vytvoření komůrky pro těsnící zálivku šířky 20 mm, hloubky 40 mm</t>
  </si>
  <si>
    <t>-1199818997</t>
  </si>
  <si>
    <t xml:space="preserve">Poznámka k souboru cen:_x000d_
1. V cenách jsou započteny i náklady na vyčištění spár po řezání. </t>
  </si>
  <si>
    <t>428,000</t>
  </si>
  <si>
    <t>56</t>
  </si>
  <si>
    <t>919122132</t>
  </si>
  <si>
    <t>Utěsnění dilatačních spár zálivkou za tepla v cementobetonovém nebo živičném krytu včetně adhezního nátěru s těsnicím profilem pod zálivkou, pro komůrky šířky 20 mm, hloubky 40 mm</t>
  </si>
  <si>
    <t>1492108109</t>
  </si>
  <si>
    <t xml:space="preserve">Poznámka k souboru cen:_x000d_
1. V cenách jsou započteny i náklady na vyčištění spár před těsněním a zalitím a náklady na impregnaci, těsnění a zalití spár včetně dodání hmot. </t>
  </si>
  <si>
    <t>57</t>
  </si>
  <si>
    <t>919726122</t>
  </si>
  <si>
    <t>Geotextilie netkaná pro ochranu, separaci nebo filtraci měrná hmotnost přes 200 do 300 g/m2</t>
  </si>
  <si>
    <t>549997786</t>
  </si>
  <si>
    <t xml:space="preserve">Poznámka k souboru cen:_x000d_
1. V cenách jsou započteny i náklady na položení a dodání geotextilie včetně přesahů. </t>
  </si>
  <si>
    <t>58</t>
  </si>
  <si>
    <t>919735114</t>
  </si>
  <si>
    <t>Řezání stávajícího živičného krytu nebo podkladu hloubky přes 150 do 200 mm</t>
  </si>
  <si>
    <t>1706558355</t>
  </si>
  <si>
    <t xml:space="preserve">Poznámka k souboru cen:_x000d_
1. V cenách jsou započteny i náklady na spotřebu vody. </t>
  </si>
  <si>
    <t>125,900</t>
  </si>
  <si>
    <t>59</t>
  </si>
  <si>
    <t>938908411</t>
  </si>
  <si>
    <t>Čištění vozovek splachováním vodou povrchu podkladu nebo krytu živičného, betonového nebo dlážděného</t>
  </si>
  <si>
    <t>-1317079359</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</si>
  <si>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</si>
  <si>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60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</si>
  <si>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</si>
  <si>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</si>
  <si>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-704861578</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</si>
  <si>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</si>
  <si>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699,7/2</t>
  </si>
  <si>
    <t>61</t>
  </si>
  <si>
    <t>9900000R1</t>
  </si>
  <si>
    <t>Odstranění stávajícího ocelového třímadlového zábradlí výšky 1,1 m včetně bet. základu</t>
  </si>
  <si>
    <t>-1329136222</t>
  </si>
  <si>
    <t>28,000</t>
  </si>
  <si>
    <t>62</t>
  </si>
  <si>
    <t>9900000R2</t>
  </si>
  <si>
    <t>Nové ocelové třímadlové zábradlí výšky 1,1 m, žárový pozink, červeno-bílý nátěr, dodávka a montáž včetně základu z bet. patek 40x40 cm</t>
  </si>
  <si>
    <t>832733686</t>
  </si>
  <si>
    <t>83,300</t>
  </si>
  <si>
    <t>63</t>
  </si>
  <si>
    <t>9900000R3</t>
  </si>
  <si>
    <t>Obnova indukční smyčky ve vozovce (vozidlodetektory), kompletní dodávka a montáž</t>
  </si>
  <si>
    <t>kpl</t>
  </si>
  <si>
    <t>1404578248</t>
  </si>
  <si>
    <t>997</t>
  </si>
  <si>
    <t>Přesun sutě</t>
  </si>
  <si>
    <t>64</t>
  </si>
  <si>
    <t>997013501</t>
  </si>
  <si>
    <t>Odvoz suti a vybouraných hmot na skládku nebo meziskládku se složením, na vzdálenost do 1 km</t>
  </si>
  <si>
    <t>1932488244</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</si>
  <si>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</si>
  <si>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"podkladní vrstvy z kameniva" 782,739+2215,650</t>
  </si>
  <si>
    <t>"frézování vozovek" 792,051</t>
  </si>
  <si>
    <t>"čištění vozovek a chodníků" 115,859</t>
  </si>
  <si>
    <t>65</t>
  </si>
  <si>
    <t>997013509</t>
  </si>
  <si>
    <t>Odvoz suti a vybouraných hmot na skládku nebo meziskládku se složením, na vzdálenost Příplatek k ceně za každý další i započatý 1 km přes 1 km</t>
  </si>
  <si>
    <t>25408987</t>
  </si>
  <si>
    <t>"celkem 20 km" sut_sypka</t>
  </si>
  <si>
    <t>3906,299*19 'Přepočtené koeficientem množství</t>
  </si>
  <si>
    <t>66</t>
  </si>
  <si>
    <t>997221561</t>
  </si>
  <si>
    <t>Vodorovná doprava suti bez naložení, ale se složením a s hrubým urovnáním z kusových materiálů, na vzdálenost do 1 km</t>
  </si>
  <si>
    <t>-1532572010</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</si>
  <si>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</si>
  <si>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"zámková dlažba" 5,900</t>
  </si>
  <si>
    <t>"asfalt - vybourané chodníky" 264,512</t>
  </si>
  <si>
    <t>"obrubníky - vyřazené (odhad 50%)" 80,466</t>
  </si>
  <si>
    <t>"bourání vpustí" 129,600</t>
  </si>
  <si>
    <t>"mříže vpustí" 1,600</t>
  </si>
  <si>
    <t>67</t>
  </si>
  <si>
    <t>997221569</t>
  </si>
  <si>
    <t>Vodorovná doprava suti bez naložení, ale se složením a s hrubým urovnáním Příplatek k ceně za každý další i započatý 1 km přes 1 km</t>
  </si>
  <si>
    <t>2117386385</t>
  </si>
  <si>
    <t>"celkem 20 km" sut_kusova</t>
  </si>
  <si>
    <t>482,078*19 'Přepočtené koeficientem množství</t>
  </si>
  <si>
    <t>68</t>
  </si>
  <si>
    <t>997221825</t>
  </si>
  <si>
    <t>Poplatek za uložení stavebního odpadu na skládce (skládkovné) železobetonového</t>
  </si>
  <si>
    <t>-915928822</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</si>
  <si>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</si>
  <si>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69</t>
  </si>
  <si>
    <t>997221845</t>
  </si>
  <si>
    <t>Poplatek za uložení stavebního odpadu na skládce (skládkovné) z asfaltových povrchů</t>
  </si>
  <si>
    <t>951602284</t>
  </si>
  <si>
    <t>70</t>
  </si>
  <si>
    <t>997221855</t>
  </si>
  <si>
    <t>Poplatek za uložení stavebního odpadu na skládce (skládkovné) z kameniva</t>
  </si>
  <si>
    <t>297905388</t>
  </si>
  <si>
    <t>71</t>
  </si>
  <si>
    <t>999001R</t>
  </si>
  <si>
    <t>Odečet za vyfrézovaný materiál v trase</t>
  </si>
  <si>
    <t>966995271</t>
  </si>
  <si>
    <t>998</t>
  </si>
  <si>
    <t>Přesun hmot</t>
  </si>
  <si>
    <t>72</t>
  </si>
  <si>
    <t>998225111</t>
  </si>
  <si>
    <t>Přesun hmot pro komunikace s krytem z kameniva, monolitickým betonovým nebo živičným dopravní vzdálenost do 200 m jakékoliv délky objektu</t>
  </si>
  <si>
    <t>-1605139353</t>
  </si>
  <si>
    <t xml:space="preserve">Poznámka k souboru cen:_x000d_
1. Ceny lze použít i pro plochy letišť s krytem monolitickým betonovým nebo živičným. </t>
  </si>
  <si>
    <t>PSV</t>
  </si>
  <si>
    <t>Práce a dodávky PSV</t>
  </si>
  <si>
    <t>711</t>
  </si>
  <si>
    <t>Izolace proti vodě, vlhkosti a plynům</t>
  </si>
  <si>
    <t>73</t>
  </si>
  <si>
    <t>7110000R1</t>
  </si>
  <si>
    <t>Izolace proti zemní vlhkosti asfaltovými nátěry, dodávka včetně montáže</t>
  </si>
  <si>
    <t>-1739418250</t>
  </si>
  <si>
    <t>74</t>
  </si>
  <si>
    <t>7110000R2</t>
  </si>
  <si>
    <t>Ochranná fólie (nopová folie), dodávka včetně montáže</t>
  </si>
  <si>
    <t>134300104</t>
  </si>
  <si>
    <t>"řešení spáry mezi komunikací a budovami" 366,300</t>
  </si>
  <si>
    <t>VDZ_125_b_p</t>
  </si>
  <si>
    <t>VDZ 0,125 m přerušovaná bílá</t>
  </si>
  <si>
    <t>244,4</t>
  </si>
  <si>
    <t>VDZ_125_b_s</t>
  </si>
  <si>
    <t>VDZ 0,125 m souvislá bílá</t>
  </si>
  <si>
    <t>67,1</t>
  </si>
  <si>
    <t>VDZ_250_b_p</t>
  </si>
  <si>
    <t>VDZ 0,250 m bílá přerušovaná</t>
  </si>
  <si>
    <t>83,6</t>
  </si>
  <si>
    <t>VDZ_symboly</t>
  </si>
  <si>
    <t>VDZ symboly bílé</t>
  </si>
  <si>
    <t>160,85</t>
  </si>
  <si>
    <t>SO 03 - Definitivní dopravní značení</t>
  </si>
  <si>
    <t>914111111</t>
  </si>
  <si>
    <t>Montáž svislé dopravní značky základní velikosti do 1 m2 objímkami na sloupky nebo konzoly</t>
  </si>
  <si>
    <t>-178409499</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</si>
  <si>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</si>
  <si>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404454320</t>
  </si>
  <si>
    <t>značka dopravní svislá nereflexní FeZn-Al rám., D 700 mm</t>
  </si>
  <si>
    <t>1414739243</t>
  </si>
  <si>
    <t>"B2" 9</t>
  </si>
  <si>
    <t>"B24b" 2</t>
  </si>
  <si>
    <t>"B28" 5</t>
  </si>
  <si>
    <t>"C2b" 1</t>
  </si>
  <si>
    <t>"C2c" 1</t>
  </si>
  <si>
    <t>404454320S</t>
  </si>
  <si>
    <t>značka dopravní svislá nereflexní FeZn-Al rám., osmiúhelník 700 mm</t>
  </si>
  <si>
    <t>1381209436</t>
  </si>
  <si>
    <t>"P2" 2</t>
  </si>
  <si>
    <t>404454310</t>
  </si>
  <si>
    <t>značka dopravní svislá nereflexní FeZn-Al rám., 500 x 500 mm</t>
  </si>
  <si>
    <t>-1940965135</t>
  </si>
  <si>
    <t>"E2b" 2</t>
  </si>
  <si>
    <t>"IP4b" 8</t>
  </si>
  <si>
    <t>"P2" 4</t>
  </si>
  <si>
    <t>404454340</t>
  </si>
  <si>
    <t>značka dopravní svislá nereflexní FeZn-Al rám., 500 x 700 mm</t>
  </si>
  <si>
    <t>2090051879</t>
  </si>
  <si>
    <t>"IP11b" 1</t>
  </si>
  <si>
    <t>"IP11e" 3</t>
  </si>
  <si>
    <t>404454300</t>
  </si>
  <si>
    <t>značka dopravní svislá nereflexní FeZn-Al rám., 900 mm (trojúhelník)</t>
  </si>
  <si>
    <t>-1706384269</t>
  </si>
  <si>
    <t>"P4" 1</t>
  </si>
  <si>
    <t>404454370</t>
  </si>
  <si>
    <t>značka dopravní svislá nereflexní FeZn-Al rám., 1100 x 330 mm</t>
  </si>
  <si>
    <t>-1501956085</t>
  </si>
  <si>
    <t>"IS4a" 1</t>
  </si>
  <si>
    <t>"IS4c" 1</t>
  </si>
  <si>
    <t>914111121</t>
  </si>
  <si>
    <t>Montáž svislé dopravní značky základní velikosti do 2 m2 objímkami na sloupky nebo konzoly</t>
  </si>
  <si>
    <t>1840387444</t>
  </si>
  <si>
    <t>404454350</t>
  </si>
  <si>
    <t>značka dopravní svislá nereflexní FeZn-Al rám., 1000 x 1500 mm</t>
  </si>
  <si>
    <t>-740058785</t>
  </si>
  <si>
    <t>"IP22" 1</t>
  </si>
  <si>
    <t>"IP19" 4</t>
  </si>
  <si>
    <t>914511111</t>
  </si>
  <si>
    <t>Montáž sloupku dopravních značek délky do 3,5 m do betonového základu</t>
  </si>
  <si>
    <t>1286726201</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</si>
  <si>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</si>
  <si>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</si>
  <si>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</si>
  <si>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1810747539</t>
  </si>
  <si>
    <t>915111111</t>
  </si>
  <si>
    <t>Vodorovné dopravní značení stříkané barvou dělící čára šířky 125 mm souvislá bílá základní</t>
  </si>
  <si>
    <t>1631441656</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</si>
  <si>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</si>
  <si>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"V1a" 30,0+30,0+7,1</t>
  </si>
  <si>
    <t>915111121</t>
  </si>
  <si>
    <t>Vodorovné dopravní značení stříkané barvou dělící čára šířky 125 mm přerušovaná bílá základní</t>
  </si>
  <si>
    <t>1763907143</t>
  </si>
  <si>
    <t>"V2a" 193,7+11,1+39,6</t>
  </si>
  <si>
    <t>915121121</t>
  </si>
  <si>
    <t>Vodorovné dopravní značení stříkané barvou vodící čára bílá šířky 250 mm přerušovaná základní</t>
  </si>
  <si>
    <t>-430487166</t>
  </si>
  <si>
    <t>"V2b" 28,3+10,2+9,4+9,3+13,7+12,7</t>
  </si>
  <si>
    <t>915131111</t>
  </si>
  <si>
    <t>Vodorovné dopravní značení stříkané barvou přechody pro chodce, šipky, symboly bílé základní</t>
  </si>
  <si>
    <t>-999604372</t>
  </si>
  <si>
    <t>"V5" (9,0+11,9+8,0)*0,5</t>
  </si>
  <si>
    <t>"V7" 38+13+17+21+15+14</t>
  </si>
  <si>
    <t>"V9a" 3*1,30+3*1,70+6*1,40</t>
  </si>
  <si>
    <t>"V13a" 11,0</t>
  </si>
  <si>
    <t>915211111</t>
  </si>
  <si>
    <t>Vodorovné dopravní značení stříkaným plastem dělící čára šířky 125 mm souvislá bílá základní</t>
  </si>
  <si>
    <t>2125021722</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</si>
  <si>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</si>
  <si>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915211121</t>
  </si>
  <si>
    <t>Vodorovné dopravní značení stříkaným plastem dělící čára šířky 125 mm přerušovaná bílá základní</t>
  </si>
  <si>
    <t>1816436042</t>
  </si>
  <si>
    <t>915221121</t>
  </si>
  <si>
    <t>Vodorovné dopravní značení stříkaným plastem vodící čára bílá šířky 250 mm přerušovaná základní</t>
  </si>
  <si>
    <t>-262319790</t>
  </si>
  <si>
    <t>915231111</t>
  </si>
  <si>
    <t>Vodorovné dopravní značení stříkaným plastem přechody pro chodce, šipky, symboly nápisy bílé základní</t>
  </si>
  <si>
    <t>-91256860</t>
  </si>
  <si>
    <t>915611111</t>
  </si>
  <si>
    <t>Předznačení pro vodorovné značení stříkané barvou nebo prováděné z nátěrových hmot liniové dělicí čáry, vodicí proužky</t>
  </si>
  <si>
    <t>809949813</t>
  </si>
  <si>
    <t xml:space="preserve">Poznámka k souboru cen:_x000d_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</si>
  <si>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</si>
  <si>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</si>
  <si>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1556622826</t>
  </si>
  <si>
    <t>966006211</t>
  </si>
  <si>
    <t>Odstranění (demontáž) svislých dopravních značek s odklizením materiálu na skládku na vzdálenost do 20 m nebo s naložením na dopravní prostředek ze sloupů, sloupků nebo konzol</t>
  </si>
  <si>
    <t>414650227</t>
  </si>
  <si>
    <t xml:space="preserve">Poznámka k souboru cen:_x000d_
1. Přemístění demontovaných značek na vzdálenost přes 20 m se oceňuje cenami souborů cen 997 22-1 Vodorovná doprava vybouraných hmot. </t>
  </si>
  <si>
    <t>966006221</t>
  </si>
  <si>
    <t>Odstranění trubkového nástavce ze sloupku s odklizením materiálu na vzdálenost do 20 m nebo s naložením na dopravní prostředek včetně demontáže dopravní značky</t>
  </si>
  <si>
    <t>-1805845724</t>
  </si>
  <si>
    <t xml:space="preserve">Poznámka k souboru cen:_x000d_
1. Přemístění demontovaného trubkového nástavce na vzdálenost přes 20 m se oceňuje cenami souborů cen 997 22-1 Vodorovné přemístění vybouraných hmot. </t>
  </si>
  <si>
    <t>997013831</t>
  </si>
  <si>
    <t>Poplatek za uložení stavebního odpadu na skládce (skládkovné) směsného</t>
  </si>
  <si>
    <t>-125288117</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</si>
  <si>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</si>
  <si>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</si>
  <si>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</si>
  <si>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-1836441373</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</si>
  <si>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</si>
  <si>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</si>
  <si>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</si>
  <si>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-84035332</t>
  </si>
  <si>
    <t>0,218*19 'Přepočtené koeficientem množství</t>
  </si>
  <si>
    <t>1943503410</t>
  </si>
  <si>
    <t>D.1 - Zásady dopravně inženýrských opatření</t>
  </si>
  <si>
    <t>91138R101</t>
  </si>
  <si>
    <t>Montáž a demontáž dočasného betonového svodidla z dílů délky 2 m</t>
  </si>
  <si>
    <t>542393406</t>
  </si>
  <si>
    <t>"odečteno ze situací DIO" 58,0</t>
  </si>
  <si>
    <t>91138R901</t>
  </si>
  <si>
    <t>Příplatek k dočasnému betonovému svodidlu za první a ZKD den použití</t>
  </si>
  <si>
    <t>1240394298</t>
  </si>
  <si>
    <t>"odečteno ze situací DIO * délka trvání etapy" 826</t>
  </si>
  <si>
    <t>913121111</t>
  </si>
  <si>
    <t>Montáž a demontáž dočasných dopravních značek kompletních značek vč. podstavce a sloupku základních</t>
  </si>
  <si>
    <t>92232896</t>
  </si>
  <si>
    <t xml:space="preserve">Poznámka k souboru cen:_x000d_
1. V cenách jsou započteny náklady na montáž i demontáž dočasné značky, nebo podstavce. </t>
  </si>
  <si>
    <t>"odečteno ze situací DIO" 423</t>
  </si>
  <si>
    <t>913121211</t>
  </si>
  <si>
    <t>Montáž a demontáž dočasných dopravních značek Příplatek za první a každý další den použití dočasných dopravních značek k ceně 12-1111</t>
  </si>
  <si>
    <t>-551192821</t>
  </si>
  <si>
    <t>"odečteno ze situací DIO * délka trvání etapy" 7290</t>
  </si>
  <si>
    <t>913211111</t>
  </si>
  <si>
    <t>Montáž a demontáž dočasných dopravních zábran reflexních, šířky 1,5 m</t>
  </si>
  <si>
    <t>491678244</t>
  </si>
  <si>
    <t xml:space="preserve">Poznámka k souboru cen:_x000d_
1. V cenách jsou započteny náklady na montáž i demontáž dočasné zábrany. </t>
  </si>
  <si>
    <t>"odečteno ze situací DIO" 1</t>
  </si>
  <si>
    <t>913211211</t>
  </si>
  <si>
    <t>Montáž a demontáž dočasných dopravních zábran Příplatek za první a každý další den použití dočasných dopravních zábran k ceně 21-1111</t>
  </si>
  <si>
    <t>-1606803783</t>
  </si>
  <si>
    <t>"odečteno ze situací DIO * délka trvání etapy" 39</t>
  </si>
  <si>
    <t>913321111</t>
  </si>
  <si>
    <t>Montáž a demontáž dočasných dopravních vodících zařízení směrové desky základní</t>
  </si>
  <si>
    <t>649211603</t>
  </si>
  <si>
    <t xml:space="preserve">Poznámka k souboru cen:_x000d_
1. V cenách jsou započteny náklady na montáž i demontáž dočasného vodícího zařízení. </t>
  </si>
  <si>
    <t>"odečteno ze situací DIO" 393</t>
  </si>
  <si>
    <t>913321115</t>
  </si>
  <si>
    <t>Montáž a demontáž dočasných dopravních vodících zařízení soupravy směrových desek s výstražným světlem 3 desky</t>
  </si>
  <si>
    <t>-684284686</t>
  </si>
  <si>
    <t>"odečteno ze situací DIO" 23</t>
  </si>
  <si>
    <t>913321116</t>
  </si>
  <si>
    <t>Montáž a demontáž dočasných dopravních vodících zařízení soupravy směrových desek s výstražným světlem 5 desek</t>
  </si>
  <si>
    <t>32529392</t>
  </si>
  <si>
    <t xml:space="preserve">"odečteno ze istuací DIO"  1</t>
  </si>
  <si>
    <t>913321211</t>
  </si>
  <si>
    <t>Montáž a demontáž dočasných dopravních vodících zařízení Příplatek za první a každý další den použití dočasných dopravních vodících zařízení k ceně 32-1111</t>
  </si>
  <si>
    <t>523952275</t>
  </si>
  <si>
    <t>"odečteno ze situací DIO * délka trvání etapy" 5754</t>
  </si>
  <si>
    <t>913321215</t>
  </si>
  <si>
    <t>Montáž a demontáž dočasných dopravních vodících zařízení Příplatek za první a každý další den použití dočasných dopravních vodících zařízení k ceně 32-1115</t>
  </si>
  <si>
    <t>478620628</t>
  </si>
  <si>
    <t>"odečteno ze situací DIO * délka trvání etapy" 442</t>
  </si>
  <si>
    <t>913321216</t>
  </si>
  <si>
    <t>Montáž a demontáž dočasných dopravních vodících zařízení Příplatek za první a každý další den použití dočasných dopravních vodících zařízení k ceně 32-1116</t>
  </si>
  <si>
    <t>-438896024</t>
  </si>
  <si>
    <t>913911112</t>
  </si>
  <si>
    <t>Montáž a demontáž akumulátorů a zásobníků dočasného dopravního značení akumulátoru olověného 12V/55 Ah</t>
  </si>
  <si>
    <t>-1882984214</t>
  </si>
  <si>
    <t xml:space="preserve">Poznámka k souboru cen:_x000d_
1. V cenách jsou započteny náklady na montáž i demontáž dočasného akumulátoru a zásobníku. </t>
  </si>
  <si>
    <t>"odečteno ze situací DIO" 24</t>
  </si>
  <si>
    <t>913911121</t>
  </si>
  <si>
    <t>Montáž a demontáž akumulátorů a zásobníků dočasného dopravního značení zásobníku na akumulátor a řídící jednotku plastového</t>
  </si>
  <si>
    <t>-2096800639</t>
  </si>
  <si>
    <t>913911212</t>
  </si>
  <si>
    <t>Montáž a demontáž akumulátorů a zásobníků dočasného dopravního značení Příplatek za první a každý další den použití akumulátorů a zásobníků dočasného dopravního značení k ceně 91-1112</t>
  </si>
  <si>
    <t>30963991</t>
  </si>
  <si>
    <t>"odečteno ze situací DIO * délka trvání etapy" 442+39</t>
  </si>
  <si>
    <t>913911221</t>
  </si>
  <si>
    <t>Montáž a demontáž akumulátorů a zásobníků dočasného dopravního značení Příplatek za první a každý další den použití akumulátorů a zásobníků dočasného dopravního značení k ceně 91-1121</t>
  </si>
  <si>
    <t>1536177052</t>
  </si>
  <si>
    <t>913921131</t>
  </si>
  <si>
    <t>Dočasné omezení platnosti základní dopravní značky zakrytí značky</t>
  </si>
  <si>
    <t>-2113221628</t>
  </si>
  <si>
    <t>"odečteno ze situací DIO * délka trvání etapy" 100</t>
  </si>
  <si>
    <t>913921132</t>
  </si>
  <si>
    <t>Dočasné omezení platnosti základní dopravní značky odkrytí značky</t>
  </si>
  <si>
    <t>-1494306478</t>
  </si>
  <si>
    <t>914-R01</t>
  </si>
  <si>
    <t>Zřízení a odstranění dopravního značení vodorovného - žlutá barva nebo páska</t>
  </si>
  <si>
    <t>-14817365</t>
  </si>
  <si>
    <t>"odečteno ze situací DIO" 230,0</t>
  </si>
  <si>
    <t>914-R01.1</t>
  </si>
  <si>
    <t>Montáž a demontáž dočasné informační tabule pl do 3m2, včetně podstavců a sloupků</t>
  </si>
  <si>
    <t>-451367046</t>
  </si>
  <si>
    <t>"odečteno ze situací DIO" 32</t>
  </si>
  <si>
    <t>914-R02</t>
  </si>
  <si>
    <t>Montáž a demontáž dočasné informační tabule pl do 3m2 - příplatek za první a každý další den použití</t>
  </si>
  <si>
    <t>-272443094</t>
  </si>
  <si>
    <t>"odečteno ze situací DIO * délka trvání etapy" 1513</t>
  </si>
  <si>
    <t>4044543-R1</t>
  </si>
  <si>
    <t>výroba dočasné dopravní dopravní značky svislé, pl do 3m2</t>
  </si>
  <si>
    <t>422813159</t>
  </si>
  <si>
    <t>"odečteno ze situací DIO * délka trvání etapy" 32</t>
  </si>
  <si>
    <t>91678R101</t>
  </si>
  <si>
    <t>Montáž a demontáž dočasného vodícího prahu plastového</t>
  </si>
  <si>
    <t>2061116024</t>
  </si>
  <si>
    <t xml:space="preserve">Poznámka k souboru cen:_x000d_
1. V ceně jsou započteny i náklady na upevňovací materiál včetně vyvrtání otvorů, osazení a dodání prahu s vyztužením ocelovými pruty. </t>
  </si>
  <si>
    <t>"odečteno ze situací DIO" 28,0</t>
  </si>
  <si>
    <t>D.2 - Úpravy SSZ v rámci DIO</t>
  </si>
  <si>
    <t>D1 - Etapa 1 (20 dnů)</t>
  </si>
  <si>
    <t xml:space="preserve">    11 - SSZ 5.505 Nádražní - Vltavská</t>
  </si>
  <si>
    <t xml:space="preserve">    12 - SSZ 5.024 Svornosti - Vltavská</t>
  </si>
  <si>
    <t xml:space="preserve">    13 - SSZ 5.084 Hořejší nábřeží - Vltavská</t>
  </si>
  <si>
    <t>D2 - Etapa 1a (5 dnů)</t>
  </si>
  <si>
    <t>D3 - Etapa 1b (5 dnů)</t>
  </si>
  <si>
    <t>D4 - Etapa 2a (5 dnů)</t>
  </si>
  <si>
    <t>D5 - Etapa 2b (5 dnů)</t>
  </si>
  <si>
    <t>D6 - Etapa 2 (20 dnů)</t>
  </si>
  <si>
    <t>D1</t>
  </si>
  <si>
    <t>Etapa 1 (20 dnů)</t>
  </si>
  <si>
    <t>SSZ 5.505 Nádražní - Vltavská</t>
  </si>
  <si>
    <t>R1101</t>
  </si>
  <si>
    <t>Drátová forma do 20 vodičů</t>
  </si>
  <si>
    <t>ks</t>
  </si>
  <si>
    <t>R1102</t>
  </si>
  <si>
    <t>přeprogramování SSZ v rámci DIO</t>
  </si>
  <si>
    <t>fáze</t>
  </si>
  <si>
    <t>R1103</t>
  </si>
  <si>
    <t>regulace detekční smyčky</t>
  </si>
  <si>
    <t>hod</t>
  </si>
  <si>
    <t>R1104</t>
  </si>
  <si>
    <t>odpojení indukční smyčky</t>
  </si>
  <si>
    <t>SSZ 5.024 Svornosti - Vltavská</t>
  </si>
  <si>
    <t>R1201</t>
  </si>
  <si>
    <t>R1202</t>
  </si>
  <si>
    <t>Montážní plošina</t>
  </si>
  <si>
    <t>R1203</t>
  </si>
  <si>
    <t>R1204</t>
  </si>
  <si>
    <t>odpojení a zapojení detekční smyčky</t>
  </si>
  <si>
    <t>SSZ 5.084 Hořejší nábřeží - Vltavská</t>
  </si>
  <si>
    <t>R1301</t>
  </si>
  <si>
    <t>R1302</t>
  </si>
  <si>
    <t>R1303</t>
  </si>
  <si>
    <t>R1304</t>
  </si>
  <si>
    <t>odpojit a zakrýt návěstidlo</t>
  </si>
  <si>
    <t>R1305</t>
  </si>
  <si>
    <t>odpojení detekční smyčky</t>
  </si>
  <si>
    <t>D2</t>
  </si>
  <si>
    <t>Etapa 1a (5 dnů)</t>
  </si>
  <si>
    <t>R1401</t>
  </si>
  <si>
    <t>R1402</t>
  </si>
  <si>
    <t>R1403</t>
  </si>
  <si>
    <t>R1404</t>
  </si>
  <si>
    <t>R1501</t>
  </si>
  <si>
    <t>R1502</t>
  </si>
  <si>
    <t>Provizorní signalizační stožár</t>
  </si>
  <si>
    <t>ks/den</t>
  </si>
  <si>
    <t>R1503</t>
  </si>
  <si>
    <t>Provizorní podpěrný stožár pro nadzem vedení komplet</t>
  </si>
  <si>
    <t>R1504</t>
  </si>
  <si>
    <t>Provizorní vozidlové návěstidlo komplet</t>
  </si>
  <si>
    <t>R1505</t>
  </si>
  <si>
    <t>Provizorní chodecké návěstidlo komplet</t>
  </si>
  <si>
    <t>R1506</t>
  </si>
  <si>
    <t>Provizorní SDZ</t>
  </si>
  <si>
    <t>R1507</t>
  </si>
  <si>
    <t>R1508</t>
  </si>
  <si>
    <t>R1509</t>
  </si>
  <si>
    <t>Montáž nadzemního převěsu</t>
  </si>
  <si>
    <t>R1510</t>
  </si>
  <si>
    <t>Provizorní hmatové úpravy</t>
  </si>
  <si>
    <t>R1511</t>
  </si>
  <si>
    <t>Provizorní nadzemní kabeláž</t>
  </si>
  <si>
    <t>R1512</t>
  </si>
  <si>
    <t>R1513</t>
  </si>
  <si>
    <t>připojit a odkrýt návěstidlo</t>
  </si>
  <si>
    <t>R1601</t>
  </si>
  <si>
    <t>R1602</t>
  </si>
  <si>
    <t>R1603</t>
  </si>
  <si>
    <t>R1604</t>
  </si>
  <si>
    <t>připojení detekční smyčky</t>
  </si>
  <si>
    <t>R1605</t>
  </si>
  <si>
    <t>R1606</t>
  </si>
  <si>
    <t>D3</t>
  </si>
  <si>
    <t>Etapa 1b (5 dnů)</t>
  </si>
  <si>
    <t>R1701</t>
  </si>
  <si>
    <t>R1801</t>
  </si>
  <si>
    <t>76</t>
  </si>
  <si>
    <t>R1802</t>
  </si>
  <si>
    <t>78</t>
  </si>
  <si>
    <t>R1803</t>
  </si>
  <si>
    <t>posun stožáru vč.výstroje</t>
  </si>
  <si>
    <t>80</t>
  </si>
  <si>
    <t>R1804</t>
  </si>
  <si>
    <t>82</t>
  </si>
  <si>
    <t>R1805</t>
  </si>
  <si>
    <t>84</t>
  </si>
  <si>
    <t>R1806</t>
  </si>
  <si>
    <t>86</t>
  </si>
  <si>
    <t>R1807</t>
  </si>
  <si>
    <t>88</t>
  </si>
  <si>
    <t>R1808</t>
  </si>
  <si>
    <t>90</t>
  </si>
  <si>
    <t>R1809</t>
  </si>
  <si>
    <t>92</t>
  </si>
  <si>
    <t>R1810</t>
  </si>
  <si>
    <t>94</t>
  </si>
  <si>
    <t>R1811</t>
  </si>
  <si>
    <t>96</t>
  </si>
  <si>
    <t>R1812</t>
  </si>
  <si>
    <t>98</t>
  </si>
  <si>
    <t>R1813</t>
  </si>
  <si>
    <t>100</t>
  </si>
  <si>
    <t>R1814</t>
  </si>
  <si>
    <t>102</t>
  </si>
  <si>
    <t>R1901</t>
  </si>
  <si>
    <t>104</t>
  </si>
  <si>
    <t>R1902</t>
  </si>
  <si>
    <t>106</t>
  </si>
  <si>
    <t>R1903</t>
  </si>
  <si>
    <t>108</t>
  </si>
  <si>
    <t>D4</t>
  </si>
  <si>
    <t>Etapa 2a (5 dnů)</t>
  </si>
  <si>
    <t>R2101</t>
  </si>
  <si>
    <t>110</t>
  </si>
  <si>
    <t>R2201</t>
  </si>
  <si>
    <t>112</t>
  </si>
  <si>
    <t>R2202</t>
  </si>
  <si>
    <t>114</t>
  </si>
  <si>
    <t>R2203</t>
  </si>
  <si>
    <t>116</t>
  </si>
  <si>
    <t>R2204</t>
  </si>
  <si>
    <t>118</t>
  </si>
  <si>
    <t>R2205</t>
  </si>
  <si>
    <t>120</t>
  </si>
  <si>
    <t>R2206</t>
  </si>
  <si>
    <t>122</t>
  </si>
  <si>
    <t>R2207</t>
  </si>
  <si>
    <t>124</t>
  </si>
  <si>
    <t>R2208</t>
  </si>
  <si>
    <t>126</t>
  </si>
  <si>
    <t>R2209</t>
  </si>
  <si>
    <t>připojení, odpojení detekční smyčky</t>
  </si>
  <si>
    <t>128</t>
  </si>
  <si>
    <t>R2210</t>
  </si>
  <si>
    <t>130</t>
  </si>
  <si>
    <t>R2211</t>
  </si>
  <si>
    <t>132</t>
  </si>
  <si>
    <t>R2212</t>
  </si>
  <si>
    <t>134</t>
  </si>
  <si>
    <t>R2213</t>
  </si>
  <si>
    <t>136</t>
  </si>
  <si>
    <t>R2214</t>
  </si>
  <si>
    <t>138</t>
  </si>
  <si>
    <t>R2301</t>
  </si>
  <si>
    <t>140</t>
  </si>
  <si>
    <t>R2302</t>
  </si>
  <si>
    <t>142</t>
  </si>
  <si>
    <t>R2303</t>
  </si>
  <si>
    <t>144</t>
  </si>
  <si>
    <t>R2304</t>
  </si>
  <si>
    <t>146</t>
  </si>
  <si>
    <t>R2305</t>
  </si>
  <si>
    <t>148</t>
  </si>
  <si>
    <t>75</t>
  </si>
  <si>
    <t>R2306</t>
  </si>
  <si>
    <t>150</t>
  </si>
  <si>
    <t>R2307</t>
  </si>
  <si>
    <t>152</t>
  </si>
  <si>
    <t>77</t>
  </si>
  <si>
    <t>R2308</t>
  </si>
  <si>
    <t>154</t>
  </si>
  <si>
    <t>R2309</t>
  </si>
  <si>
    <t>156</t>
  </si>
  <si>
    <t>79</t>
  </si>
  <si>
    <t>R2310</t>
  </si>
  <si>
    <t>158</t>
  </si>
  <si>
    <t>R2311</t>
  </si>
  <si>
    <t>160</t>
  </si>
  <si>
    <t>81</t>
  </si>
  <si>
    <t>R2312</t>
  </si>
  <si>
    <t>162</t>
  </si>
  <si>
    <t>D5</t>
  </si>
  <si>
    <t>Etapa 2b (5 dnů)</t>
  </si>
  <si>
    <t>R2401</t>
  </si>
  <si>
    <t>164</t>
  </si>
  <si>
    <t>83</t>
  </si>
  <si>
    <t>R2501</t>
  </si>
  <si>
    <t>166</t>
  </si>
  <si>
    <t>R2502</t>
  </si>
  <si>
    <t>168</t>
  </si>
  <si>
    <t>85</t>
  </si>
  <si>
    <t>R2503</t>
  </si>
  <si>
    <t>170</t>
  </si>
  <si>
    <t>R2504</t>
  </si>
  <si>
    <t>172</t>
  </si>
  <si>
    <t>87</t>
  </si>
  <si>
    <t>R2505</t>
  </si>
  <si>
    <t>174</t>
  </si>
  <si>
    <t>R2506</t>
  </si>
  <si>
    <t>176</t>
  </si>
  <si>
    <t>89</t>
  </si>
  <si>
    <t>R2507</t>
  </si>
  <si>
    <t>178</t>
  </si>
  <si>
    <t>R2508</t>
  </si>
  <si>
    <t>180</t>
  </si>
  <si>
    <t>91</t>
  </si>
  <si>
    <t>R2509</t>
  </si>
  <si>
    <t>182</t>
  </si>
  <si>
    <t>R2510</t>
  </si>
  <si>
    <t>184</t>
  </si>
  <si>
    <t>93</t>
  </si>
  <si>
    <t>R2511</t>
  </si>
  <si>
    <t>186</t>
  </si>
  <si>
    <t>R2512</t>
  </si>
  <si>
    <t>188</t>
  </si>
  <si>
    <t>95</t>
  </si>
  <si>
    <t>R2513</t>
  </si>
  <si>
    <t>190</t>
  </si>
  <si>
    <t>R2601</t>
  </si>
  <si>
    <t>192</t>
  </si>
  <si>
    <t>97</t>
  </si>
  <si>
    <t>R2602</t>
  </si>
  <si>
    <t>194</t>
  </si>
  <si>
    <t>R2603</t>
  </si>
  <si>
    <t>196</t>
  </si>
  <si>
    <t>99</t>
  </si>
  <si>
    <t>R2604</t>
  </si>
  <si>
    <t>198</t>
  </si>
  <si>
    <t>D6</t>
  </si>
  <si>
    <t>Etapa 2 (20 dnů)</t>
  </si>
  <si>
    <t>R2701</t>
  </si>
  <si>
    <t>200</t>
  </si>
  <si>
    <t>101</t>
  </si>
  <si>
    <t>R2702</t>
  </si>
  <si>
    <t>202</t>
  </si>
  <si>
    <t>R2703</t>
  </si>
  <si>
    <t>204</t>
  </si>
  <si>
    <t>103</t>
  </si>
  <si>
    <t>R2704</t>
  </si>
  <si>
    <t>206</t>
  </si>
  <si>
    <t>R2705</t>
  </si>
  <si>
    <t>208</t>
  </si>
  <si>
    <t>105</t>
  </si>
  <si>
    <t>R2706</t>
  </si>
  <si>
    <t>připojení návěstidla</t>
  </si>
  <si>
    <t>210</t>
  </si>
  <si>
    <t>R2801</t>
  </si>
  <si>
    <t>212</t>
  </si>
  <si>
    <t>107</t>
  </si>
  <si>
    <t>R2802</t>
  </si>
  <si>
    <t>214</t>
  </si>
  <si>
    <t>R2803</t>
  </si>
  <si>
    <t>216</t>
  </si>
  <si>
    <t>109</t>
  </si>
  <si>
    <t>R2804</t>
  </si>
  <si>
    <t>218</t>
  </si>
  <si>
    <t>R2805</t>
  </si>
  <si>
    <t>220</t>
  </si>
  <si>
    <t>111</t>
  </si>
  <si>
    <t>R2806</t>
  </si>
  <si>
    <t>222</t>
  </si>
  <si>
    <t>R2807</t>
  </si>
  <si>
    <t>224</t>
  </si>
  <si>
    <t>113</t>
  </si>
  <si>
    <t>R2808</t>
  </si>
  <si>
    <t>226</t>
  </si>
  <si>
    <t>R2809</t>
  </si>
  <si>
    <t>228</t>
  </si>
  <si>
    <t>115</t>
  </si>
  <si>
    <t>R2810</t>
  </si>
  <si>
    <t>230</t>
  </si>
  <si>
    <t>R2811</t>
  </si>
  <si>
    <t>demontáž nadzemního převěsu</t>
  </si>
  <si>
    <t>232</t>
  </si>
  <si>
    <t>117</t>
  </si>
  <si>
    <t>R2901</t>
  </si>
  <si>
    <t>234</t>
  </si>
  <si>
    <t>R2902</t>
  </si>
  <si>
    <t>236</t>
  </si>
  <si>
    <t>119</t>
  </si>
  <si>
    <t>R2903</t>
  </si>
  <si>
    <t>238</t>
  </si>
  <si>
    <t>R2904</t>
  </si>
  <si>
    <t>deMontáž nadzemního převěsu</t>
  </si>
  <si>
    <t>240</t>
  </si>
  <si>
    <t>121</t>
  </si>
  <si>
    <t>R2905</t>
  </si>
  <si>
    <t>242</t>
  </si>
  <si>
    <t>R2906</t>
  </si>
  <si>
    <t>244</t>
  </si>
  <si>
    <t>123</t>
  </si>
  <si>
    <t>R2907</t>
  </si>
  <si>
    <t>246</t>
  </si>
  <si>
    <t>VON - Vedlejší a ostatní náklady</t>
  </si>
  <si>
    <t>VRN - VRN</t>
  </si>
  <si>
    <t xml:space="preserve">    D1 - Zařízení staveniště</t>
  </si>
  <si>
    <t xml:space="preserve">    D2 - Projektové práce</t>
  </si>
  <si>
    <t xml:space="preserve">    D3 - Geodetické práce</t>
  </si>
  <si>
    <t xml:space="preserve">    D4 - Ostatní náklady</t>
  </si>
  <si>
    <t>VRN</t>
  </si>
  <si>
    <t>Zařízení staveniště</t>
  </si>
  <si>
    <t>ZS_01</t>
  </si>
  <si>
    <t>Zařízení staveniště - položka obsahuje: vybudování zařízení staveniště (nutného pro výkon činnosti zhotovitele a jeho subdodavatelů - vybavení staveniště, zabezpečení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</si>
  <si>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-1173906692</t>
  </si>
  <si>
    <t>Projektové práce</t>
  </si>
  <si>
    <t>PP_01</t>
  </si>
  <si>
    <t>Dokumentace skutečného provedení stavby (digitální i tištěná forma v požadovaném počtu paré)</t>
  </si>
  <si>
    <t>-1615203607</t>
  </si>
  <si>
    <t>Geodetické práce</t>
  </si>
  <si>
    <t>GP_01</t>
  </si>
  <si>
    <t>Vytyčení stavby a geodetické práce dodavatele</t>
  </si>
  <si>
    <t>1715308406</t>
  </si>
  <si>
    <t>GP_02</t>
  </si>
  <si>
    <t>Vytýčení inženýrských sítí</t>
  </si>
  <si>
    <t>-249436353</t>
  </si>
  <si>
    <t>GP_03</t>
  </si>
  <si>
    <t>Zaměření skutečného provedení stavby</t>
  </si>
  <si>
    <t>-1300008766</t>
  </si>
  <si>
    <t>Ostatní náklady</t>
  </si>
  <si>
    <t>OST_01</t>
  </si>
  <si>
    <t>Geotechnické práce na silničním spodku</t>
  </si>
  <si>
    <t>-919146554</t>
  </si>
  <si>
    <t>OST_02</t>
  </si>
  <si>
    <t>Informační tabule, dodávka a montáž, vč. odstranění</t>
  </si>
  <si>
    <t>1757737934</t>
  </si>
  <si>
    <t>OST_03</t>
  </si>
  <si>
    <t>Měření hluku před stavbou</t>
  </si>
  <si>
    <t>-1815332148</t>
  </si>
  <si>
    <t>OST_04</t>
  </si>
  <si>
    <t>Měření hluku po stavbě</t>
  </si>
  <si>
    <t>1530027792</t>
  </si>
  <si>
    <t>OST_07</t>
  </si>
  <si>
    <t>Ostatní zkoušky neuvedené v jednotlivých objektech</t>
  </si>
  <si>
    <t>272046321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</si>
</sst>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4">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3" fillId="0" borderId="0" applyNumberFormat="0" applyFill="0" applyBorder="0" applyAlignment="0" applyProtection="0"/>
  </cellStyleXfs>
  <cellXfs count="27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5"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5" fillId="0" borderId="0" xfId="0" applyNumberFormat="1"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3" xfId="0" applyFont="1" applyBorder="1" applyAlignment="1">
      <alignment vertical="center"/>
    </xf>
    <xf numFmtId="0" fontId="17"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19" fillId="4" borderId="7" xfId="0" applyFont="1" applyFill="1" applyBorder="1" applyAlignment="1" applyProtection="1">
      <alignment horizontal="center" vertical="center"/>
    </xf>
    <xf numFmtId="0" fontId="19" fillId="4" borderId="7" xfId="0" applyFont="1" applyFill="1" applyBorder="1" applyAlignment="1" applyProtection="1">
      <alignment horizontal="right" vertical="center"/>
    </xf>
    <xf numFmtId="0" fontId="19" fillId="4" borderId="8" xfId="0" applyFont="1" applyFill="1" applyBorder="1" applyAlignment="1" applyProtection="1">
      <alignment horizontal="left" vertical="center"/>
    </xf>
    <xf numFmtId="0" fontId="19" fillId="4" borderId="0" xfId="0" applyFont="1" applyFill="1" applyAlignment="1" applyProtection="1">
      <alignment horizontal="center" vertical="center"/>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4" fontId="21" fillId="0" borderId="0" xfId="0" applyNumberFormat="1" applyFont="1" applyAlignment="1" applyProtection="1">
      <alignment horizontal="right" vertical="center"/>
    </xf>
    <xf numFmtId="4" fontId="21"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18" fillId="0" borderId="14"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5" xfId="0" applyNumberFormat="1" applyFont="1" applyBorder="1" applyAlignment="1" applyProtection="1">
      <alignment vertical="center"/>
    </xf>
    <xf numFmtId="0" fontId="3"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4" fillId="0" borderId="3"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wrapText="1"/>
    </xf>
    <xf numFmtId="0" fontId="25" fillId="0" borderId="0" xfId="0" applyFont="1" applyAlignment="1" applyProtection="1">
      <alignment vertical="center"/>
    </xf>
    <xf numFmtId="4" fontId="25"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6" fillId="0" borderId="14"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5" xfId="0" applyNumberFormat="1" applyFont="1" applyBorder="1" applyAlignment="1" applyProtection="1">
      <alignment vertical="center"/>
    </xf>
    <xf numFmtId="0" fontId="4" fillId="0" borderId="0" xfId="0" applyFont="1" applyAlignment="1">
      <alignment horizontal="left" vertical="center"/>
    </xf>
    <xf numFmtId="4" fontId="26" fillId="0" borderId="19" xfId="0" applyNumberFormat="1" applyFont="1" applyBorder="1" applyAlignment="1" applyProtection="1">
      <alignment vertical="center"/>
    </xf>
    <xf numFmtId="4" fontId="26" fillId="0" borderId="20" xfId="0" applyNumberFormat="1" applyFont="1" applyBorder="1" applyAlignment="1" applyProtection="1">
      <alignment vertical="center"/>
    </xf>
    <xf numFmtId="166"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0" fontId="0" fillId="0" borderId="0" xfId="0" applyProtection="1">
      <protection locked="0"/>
    </xf>
    <xf numFmtId="0" fontId="27"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19"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xf>
    <xf numFmtId="0" fontId="28" fillId="0" borderId="0" xfId="0" applyFont="1" applyAlignment="1" applyProtection="1">
      <alignment horizontal="left" vertical="center"/>
    </xf>
    <xf numFmtId="0" fontId="5" fillId="0" borderId="3" xfId="0" applyFont="1" applyBorder="1" applyAlignment="1" applyProtection="1">
      <alignment vertical="center"/>
    </xf>
    <xf numFmtId="0" fontId="5" fillId="0" borderId="0" xfId="0" applyFont="1" applyAlignment="1" applyProtection="1">
      <alignment vertical="center"/>
    </xf>
    <xf numFmtId="0" fontId="5" fillId="0" borderId="20" xfId="0" applyFont="1" applyBorder="1" applyAlignment="1" applyProtection="1">
      <alignment horizontal="left" vertical="center"/>
    </xf>
    <xf numFmtId="0" fontId="5" fillId="0" borderId="20" xfId="0" applyFont="1" applyBorder="1" applyAlignment="1" applyProtection="1">
      <alignment vertical="center"/>
    </xf>
    <xf numFmtId="0" fontId="5" fillId="0" borderId="20" xfId="0" applyFont="1" applyBorder="1" applyAlignment="1" applyProtection="1">
      <alignment vertical="center"/>
      <protection locked="0"/>
    </xf>
    <xf numFmtId="4" fontId="5" fillId="0" borderId="20" xfId="0" applyNumberFormat="1" applyFont="1" applyBorder="1" applyAlignment="1" applyProtection="1">
      <alignment vertical="center"/>
    </xf>
    <xf numFmtId="0" fontId="5" fillId="0" borderId="3" xfId="0" applyFont="1" applyBorder="1" applyAlignment="1">
      <alignmen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0" fillId="0" borderId="3" xfId="0" applyFont="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1" fillId="0" borderId="0" xfId="0" applyNumberFormat="1" applyFont="1" applyAlignment="1" applyProtection="1"/>
    <xf numFmtId="166" fontId="29" fillId="0" borderId="12" xfId="0" applyNumberFormat="1" applyFont="1" applyBorder="1" applyAlignment="1" applyProtection="1"/>
    <xf numFmtId="166" fontId="29" fillId="0" borderId="13" xfId="0" applyNumberFormat="1" applyFont="1" applyBorder="1" applyAlignment="1" applyProtection="1"/>
    <xf numFmtId="4" fontId="17" fillId="0" borderId="0" xfId="0" applyNumberFormat="1" applyFont="1" applyAlignment="1">
      <alignment vertical="center"/>
    </xf>
    <xf numFmtId="0" fontId="7" fillId="0" borderId="3"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3" xfId="0" applyFont="1" applyBorder="1" applyAlignment="1"/>
    <xf numFmtId="0" fontId="7" fillId="0" borderId="14"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vertical="center" wrapText="1"/>
    </xf>
    <xf numFmtId="0" fontId="0" fillId="0" borderId="14"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xf>
    <xf numFmtId="0" fontId="8" fillId="0" borderId="0"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2" fillId="0" borderId="22" xfId="0" applyFont="1" applyBorder="1" applyAlignment="1" applyProtection="1">
      <alignment horizontal="center" vertical="center"/>
    </xf>
    <xf numFmtId="49" fontId="32" fillId="0" borderId="22" xfId="0" applyNumberFormat="1" applyFont="1" applyBorder="1" applyAlignment="1" applyProtection="1">
      <alignment horizontal="left" vertical="center" wrapText="1"/>
    </xf>
    <xf numFmtId="0" fontId="32" fillId="0" borderId="22" xfId="0" applyFont="1" applyBorder="1" applyAlignment="1" applyProtection="1">
      <alignment horizontal="left" vertical="center" wrapText="1"/>
    </xf>
    <xf numFmtId="0" fontId="32" fillId="0" borderId="22" xfId="0" applyFont="1" applyBorder="1" applyAlignment="1" applyProtection="1">
      <alignment horizontal="center" vertical="center" wrapText="1"/>
    </xf>
    <xf numFmtId="167" fontId="32" fillId="0" borderId="22" xfId="0" applyNumberFormat="1" applyFont="1" applyBorder="1" applyAlignment="1" applyProtection="1">
      <alignment vertical="center"/>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 fillId="2" borderId="19" xfId="0" applyFont="1" applyFill="1" applyBorder="1" applyAlignment="1" applyProtection="1">
      <alignment horizontal="left" vertical="center"/>
      <protection locked="0"/>
    </xf>
    <xf numFmtId="0" fontId="1" fillId="0" borderId="20" xfId="0" applyFont="1" applyBorder="1" applyAlignment="1" applyProtection="1">
      <alignment horizontal="center" vertical="center"/>
    </xf>
    <xf numFmtId="166" fontId="1" fillId="0" borderId="20" xfId="0" applyNumberFormat="1" applyFont="1" applyBorder="1" applyAlignment="1" applyProtection="1">
      <alignment vertical="center"/>
    </xf>
    <xf numFmtId="166" fontId="1" fillId="0" borderId="21" xfId="0" applyNumberFormat="1"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4" t="s">
        <v>0</v>
      </c>
      <c r="AZ1" s="14" t="s">
        <v>1</v>
      </c>
      <c r="BA1" s="14" t="s">
        <v>2</v>
      </c>
      <c r="BB1" s="14" t="s">
        <v>3</v>
      </c>
      <c r="BT1" s="14" t="s">
        <v>4</v>
      </c>
      <c r="BU1" s="14" t="s">
        <v>4</v>
      </c>
      <c r="BV1" s="14" t="s">
        <v>5</v>
      </c>
    </row>
    <row r="2" ht="36.96" customHeight="1">
      <c r="AR2"/>
      <c r="BS2" s="15" t="s">
        <v>6</v>
      </c>
      <c r="BT2" s="15" t="s">
        <v>7</v>
      </c>
    </row>
    <row r="3" ht="6.96"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ht="24.96"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ht="36.96"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26</v>
      </c>
      <c r="AO10" s="20"/>
      <c r="AP10" s="20"/>
      <c r="AQ10" s="20"/>
      <c r="AR10" s="18"/>
      <c r="BE10" s="29"/>
      <c r="BS10" s="15" t="s">
        <v>6</v>
      </c>
    </row>
    <row r="11" ht="18.48"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29</v>
      </c>
      <c r="AO11" s="20"/>
      <c r="AP11" s="20"/>
      <c r="AQ11" s="20"/>
      <c r="AR11" s="18"/>
      <c r="BE11" s="29"/>
      <c r="BS11" s="15" t="s">
        <v>6</v>
      </c>
    </row>
    <row r="12" ht="6.96"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ht="12" customHeight="1">
      <c r="B13" s="19"/>
      <c r="C13" s="20"/>
      <c r="D13" s="30"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31</v>
      </c>
      <c r="AO13" s="20"/>
      <c r="AP13" s="20"/>
      <c r="AQ13" s="20"/>
      <c r="AR13" s="18"/>
      <c r="BE13" s="29"/>
      <c r="BS13" s="15" t="s">
        <v>6</v>
      </c>
    </row>
    <row r="14">
      <c r="B14" s="19"/>
      <c r="C14" s="20"/>
      <c r="D14" s="20"/>
      <c r="E14" s="32" t="s">
        <v>31</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31</v>
      </c>
      <c r="AO14" s="20"/>
      <c r="AP14" s="20"/>
      <c r="AQ14" s="20"/>
      <c r="AR14" s="18"/>
      <c r="BE14" s="29"/>
      <c r="BS14" s="15" t="s">
        <v>6</v>
      </c>
    </row>
    <row r="15" ht="6.96"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ht="12" customHeight="1">
      <c r="B16" s="19"/>
      <c r="C16" s="20"/>
      <c r="D16" s="30"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33</v>
      </c>
      <c r="AO16" s="20"/>
      <c r="AP16" s="20"/>
      <c r="AQ16" s="20"/>
      <c r="AR16" s="18"/>
      <c r="BE16" s="29"/>
      <c r="BS16" s="15" t="s">
        <v>4</v>
      </c>
    </row>
    <row r="17" ht="18.48"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35</v>
      </c>
      <c r="AO17" s="20"/>
      <c r="AP17" s="20"/>
      <c r="AQ17" s="20"/>
      <c r="AR17" s="18"/>
      <c r="BE17" s="29"/>
      <c r="BS17" s="15" t="s">
        <v>36</v>
      </c>
    </row>
    <row r="18" ht="6.96"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ht="12" customHeight="1">
      <c r="B19" s="19"/>
      <c r="C19" s="20"/>
      <c r="D19" s="30"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1</v>
      </c>
      <c r="AO19" s="20"/>
      <c r="AP19" s="20"/>
      <c r="AQ19" s="20"/>
      <c r="AR19" s="18"/>
      <c r="BE19" s="29"/>
      <c r="BS19" s="15" t="s">
        <v>6</v>
      </c>
    </row>
    <row r="20" ht="18.48"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v>
      </c>
      <c r="AO20" s="20"/>
      <c r="AP20" s="20"/>
      <c r="AQ20" s="20"/>
      <c r="AR20" s="18"/>
      <c r="BE20" s="29"/>
      <c r="BS20" s="15" t="s">
        <v>4</v>
      </c>
    </row>
    <row r="21" ht="6.96"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ht="12" customHeight="1">
      <c r="B22" s="19"/>
      <c r="C22" s="20"/>
      <c r="D22" s="30"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ht="45" customHeight="1">
      <c r="B23" s="19"/>
      <c r="C23" s="20"/>
      <c r="D23" s="20"/>
      <c r="E23" s="34" t="s">
        <v>40</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ht="6.96"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ht="6.96"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1" customFormat="1" ht="25.92" customHeight="1">
      <c r="B26" s="36"/>
      <c r="C26" s="37"/>
      <c r="D26" s="38" t="s">
        <v>41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1" customFormat="1" ht="6.96"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1" customFormat="1">
      <c r="B28" s="36"/>
      <c r="C28" s="37"/>
      <c r="D28" s="37"/>
      <c r="E28" s="37"/>
      <c r="F28" s="37"/>
      <c r="G28" s="37"/>
      <c r="H28" s="37"/>
      <c r="I28" s="37"/>
      <c r="J28" s="37"/>
      <c r="K28" s="37"/>
      <c r="L28" s="42" t="s">
        <v>42</v>
      </c>
      <c r="M28" s="42"/>
      <c r="N28" s="42"/>
      <c r="O28" s="42"/>
      <c r="P28" s="42"/>
      <c r="Q28" s="37"/>
      <c r="R28" s="37"/>
      <c r="S28" s="37"/>
      <c r="T28" s="37"/>
      <c r="U28" s="37"/>
      <c r="V28" s="37"/>
      <c r="W28" s="42" t="s">
        <v>43</v>
      </c>
      <c r="X28" s="42"/>
      <c r="Y28" s="42"/>
      <c r="Z28" s="42"/>
      <c r="AA28" s="42"/>
      <c r="AB28" s="42"/>
      <c r="AC28" s="42"/>
      <c r="AD28" s="42"/>
      <c r="AE28" s="42"/>
      <c r="AF28" s="37"/>
      <c r="AG28" s="37"/>
      <c r="AH28" s="37"/>
      <c r="AI28" s="37"/>
      <c r="AJ28" s="37"/>
      <c r="AK28" s="42" t="s">
        <v>44</v>
      </c>
      <c r="AL28" s="42"/>
      <c r="AM28" s="42"/>
      <c r="AN28" s="42"/>
      <c r="AO28" s="42"/>
      <c r="AP28" s="37"/>
      <c r="AQ28" s="37"/>
      <c r="AR28" s="41"/>
      <c r="BE28" s="29"/>
    </row>
    <row r="29" s="2" customFormat="1" ht="14.4" customHeight="1">
      <c r="B29" s="43"/>
      <c r="C29" s="44"/>
      <c r="D29" s="30" t="s">
        <v>45</v>
      </c>
      <c r="E29" s="44"/>
      <c r="F29" s="30" t="s">
        <v>46</v>
      </c>
      <c r="G29" s="44"/>
      <c r="H29" s="44"/>
      <c r="I29" s="44"/>
      <c r="J29" s="44"/>
      <c r="K29" s="44"/>
      <c r="L29" s="45">
        <v>0.20999999999999999</v>
      </c>
      <c r="M29" s="44"/>
      <c r="N29" s="44"/>
      <c r="O29" s="44"/>
      <c r="P29" s="44"/>
      <c r="Q29" s="44"/>
      <c r="R29" s="44"/>
      <c r="S29" s="44"/>
      <c r="T29" s="44"/>
      <c r="U29" s="44"/>
      <c r="V29" s="44"/>
      <c r="W29" s="46">
        <f>ROUND(AZ54, 2)</f>
        <v>0</v>
      </c>
      <c r="X29" s="44"/>
      <c r="Y29" s="44"/>
      <c r="Z29" s="44"/>
      <c r="AA29" s="44"/>
      <c r="AB29" s="44"/>
      <c r="AC29" s="44"/>
      <c r="AD29" s="44"/>
      <c r="AE29" s="44"/>
      <c r="AF29" s="44"/>
      <c r="AG29" s="44"/>
      <c r="AH29" s="44"/>
      <c r="AI29" s="44"/>
      <c r="AJ29" s="44"/>
      <c r="AK29" s="46">
        <f>ROUND(AV54, 2)</f>
        <v>0</v>
      </c>
      <c r="AL29" s="44"/>
      <c r="AM29" s="44"/>
      <c r="AN29" s="44"/>
      <c r="AO29" s="44"/>
      <c r="AP29" s="44"/>
      <c r="AQ29" s="44"/>
      <c r="AR29" s="47"/>
      <c r="BE29" s="29"/>
    </row>
    <row r="30" s="2" customFormat="1" ht="14.4" customHeight="1">
      <c r="B30" s="43"/>
      <c r="C30" s="44"/>
      <c r="D30" s="44"/>
      <c r="E30" s="44"/>
      <c r="F30" s="30" t="s">
        <v>47</v>
      </c>
      <c r="G30" s="44"/>
      <c r="H30" s="44"/>
      <c r="I30" s="44"/>
      <c r="J30" s="44"/>
      <c r="K30" s="44"/>
      <c r="L30" s="45">
        <v>0.14999999999999999</v>
      </c>
      <c r="M30" s="44"/>
      <c r="N30" s="44"/>
      <c r="O30" s="44"/>
      <c r="P30" s="44"/>
      <c r="Q30" s="44"/>
      <c r="R30" s="44"/>
      <c r="S30" s="44"/>
      <c r="T30" s="44"/>
      <c r="U30" s="44"/>
      <c r="V30" s="44"/>
      <c r="W30" s="46">
        <f>ROUND(BA54, 2)</f>
        <v>0</v>
      </c>
      <c r="X30" s="44"/>
      <c r="Y30" s="44"/>
      <c r="Z30" s="44"/>
      <c r="AA30" s="44"/>
      <c r="AB30" s="44"/>
      <c r="AC30" s="44"/>
      <c r="AD30" s="44"/>
      <c r="AE30" s="44"/>
      <c r="AF30" s="44"/>
      <c r="AG30" s="44"/>
      <c r="AH30" s="44"/>
      <c r="AI30" s="44"/>
      <c r="AJ30" s="44"/>
      <c r="AK30" s="46">
        <f>ROUND(AW54, 2)</f>
        <v>0</v>
      </c>
      <c r="AL30" s="44"/>
      <c r="AM30" s="44"/>
      <c r="AN30" s="44"/>
      <c r="AO30" s="44"/>
      <c r="AP30" s="44"/>
      <c r="AQ30" s="44"/>
      <c r="AR30" s="47"/>
      <c r="BE30" s="29"/>
    </row>
    <row r="31" hidden="1" s="2" customFormat="1" ht="14.4" customHeight="1">
      <c r="B31" s="43"/>
      <c r="C31" s="44"/>
      <c r="D31" s="44"/>
      <c r="E31" s="44"/>
      <c r="F31" s="30" t="s">
        <v>48</v>
      </c>
      <c r="G31" s="44"/>
      <c r="H31" s="44"/>
      <c r="I31" s="44"/>
      <c r="J31" s="44"/>
      <c r="K31" s="44"/>
      <c r="L31" s="45">
        <v>0.20999999999999999</v>
      </c>
      <c r="M31" s="44"/>
      <c r="N31" s="44"/>
      <c r="O31" s="44"/>
      <c r="P31" s="44"/>
      <c r="Q31" s="44"/>
      <c r="R31" s="44"/>
      <c r="S31" s="44"/>
      <c r="T31" s="44"/>
      <c r="U31" s="44"/>
      <c r="V31" s="44"/>
      <c r="W31" s="46">
        <f>ROUND(BB54, 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hidden="1" s="2" customFormat="1" ht="14.4" customHeight="1">
      <c r="B32" s="43"/>
      <c r="C32" s="44"/>
      <c r="D32" s="44"/>
      <c r="E32" s="44"/>
      <c r="F32" s="30" t="s">
        <v>49</v>
      </c>
      <c r="G32" s="44"/>
      <c r="H32" s="44"/>
      <c r="I32" s="44"/>
      <c r="J32" s="44"/>
      <c r="K32" s="44"/>
      <c r="L32" s="45">
        <v>0.14999999999999999</v>
      </c>
      <c r="M32" s="44"/>
      <c r="N32" s="44"/>
      <c r="O32" s="44"/>
      <c r="P32" s="44"/>
      <c r="Q32" s="44"/>
      <c r="R32" s="44"/>
      <c r="S32" s="44"/>
      <c r="T32" s="44"/>
      <c r="U32" s="44"/>
      <c r="V32" s="44"/>
      <c r="W32" s="46">
        <f>ROUND(BC54, 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hidden="1" s="2" customFormat="1" ht="14.4" customHeight="1">
      <c r="B33" s="43"/>
      <c r="C33" s="44"/>
      <c r="D33" s="44"/>
      <c r="E33" s="44"/>
      <c r="F33" s="30" t="s">
        <v>50</v>
      </c>
      <c r="G33" s="44"/>
      <c r="H33" s="44"/>
      <c r="I33" s="44"/>
      <c r="J33" s="44"/>
      <c r="K33" s="44"/>
      <c r="L33" s="45">
        <v>0</v>
      </c>
      <c r="M33" s="44"/>
      <c r="N33" s="44"/>
      <c r="O33" s="44"/>
      <c r="P33" s="44"/>
      <c r="Q33" s="44"/>
      <c r="R33" s="44"/>
      <c r="S33" s="44"/>
      <c r="T33" s="44"/>
      <c r="U33" s="44"/>
      <c r="V33" s="44"/>
      <c r="W33" s="46">
        <f>ROUND(BD54, 2)</f>
        <v>0</v>
      </c>
      <c r="X33" s="44"/>
      <c r="Y33" s="44"/>
      <c r="Z33" s="44"/>
      <c r="AA33" s="44"/>
      <c r="AB33" s="44"/>
      <c r="AC33" s="44"/>
      <c r="AD33" s="44"/>
      <c r="AE33" s="44"/>
      <c r="AF33" s="44"/>
      <c r="AG33" s="44"/>
      <c r="AH33" s="44"/>
      <c r="AI33" s="44"/>
      <c r="AJ33" s="44"/>
      <c r="AK33" s="46">
        <v>0</v>
      </c>
      <c r="AL33" s="44"/>
      <c r="AM33" s="44"/>
      <c r="AN33" s="44"/>
      <c r="AO33" s="44"/>
      <c r="AP33" s="44"/>
      <c r="AQ33" s="44"/>
      <c r="AR33" s="47"/>
      <c r="BE33" s="29"/>
    </row>
    <row r="34" s="1" customFormat="1" ht="6.96"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9"/>
    </row>
    <row r="35" s="1" customFormat="1" ht="25.92" customHeight="1">
      <c r="B35" s="36"/>
      <c r="C35" s="48"/>
      <c r="D35" s="49" t="s">
        <v>51</v>
      </c>
      <c r="E35" s="50"/>
      <c r="F35" s="50"/>
      <c r="G35" s="50"/>
      <c r="H35" s="50"/>
      <c r="I35" s="50"/>
      <c r="J35" s="50"/>
      <c r="K35" s="50"/>
      <c r="L35" s="50"/>
      <c r="M35" s="50"/>
      <c r="N35" s="50"/>
      <c r="O35" s="50"/>
      <c r="P35" s="50"/>
      <c r="Q35" s="50"/>
      <c r="R35" s="50"/>
      <c r="S35" s="50"/>
      <c r="T35" s="51" t="s">
        <v>52</v>
      </c>
      <c r="U35" s="50"/>
      <c r="V35" s="50"/>
      <c r="W35" s="50"/>
      <c r="X35" s="52" t="s">
        <v>53</v>
      </c>
      <c r="Y35" s="50"/>
      <c r="Z35" s="50"/>
      <c r="AA35" s="50"/>
      <c r="AB35" s="50"/>
      <c r="AC35" s="50"/>
      <c r="AD35" s="50"/>
      <c r="AE35" s="50"/>
      <c r="AF35" s="50"/>
      <c r="AG35" s="50"/>
      <c r="AH35" s="50"/>
      <c r="AI35" s="50"/>
      <c r="AJ35" s="50"/>
      <c r="AK35" s="53">
        <f>SUM(AK26:AK33)</f>
        <v>0</v>
      </c>
      <c r="AL35" s="50"/>
      <c r="AM35" s="50"/>
      <c r="AN35" s="50"/>
      <c r="AO35" s="54"/>
      <c r="AP35" s="48"/>
      <c r="AQ35" s="48"/>
      <c r="AR35" s="41"/>
    </row>
    <row r="36" s="1" customFormat="1" ht="6.96"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1" customFormat="1" ht="6.96"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1" customFormat="1" ht="6.96"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1" customFormat="1" ht="24.96" customHeight="1">
      <c r="B42" s="36"/>
      <c r="C42" s="21" t="s">
        <v>54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1" customFormat="1" ht="6.96"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1" customFormat="1" ht="12" customHeight="1">
      <c r="B44" s="36"/>
      <c r="C44" s="30" t="s">
        <v>13</v>
      </c>
      <c r="D44" s="37"/>
      <c r="E44" s="37"/>
      <c r="F44" s="37"/>
      <c r="G44" s="37"/>
      <c r="H44" s="37"/>
      <c r="I44" s="37"/>
      <c r="J44" s="37"/>
      <c r="K44" s="37"/>
      <c r="L44" s="37" t="str">
        <f>K5</f>
        <v>5734</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3" customFormat="1" ht="36.96" customHeight="1">
      <c r="B45" s="59"/>
      <c r="C45" s="60" t="s">
        <v>16</v>
      </c>
      <c r="D45" s="61"/>
      <c r="E45" s="61"/>
      <c r="F45" s="61"/>
      <c r="G45" s="61"/>
      <c r="H45" s="61"/>
      <c r="I45" s="61"/>
      <c r="J45" s="61"/>
      <c r="K45" s="61"/>
      <c r="L45" s="62" t="str">
        <f>K6</f>
        <v>VLTAVSKÁ - REKONSTRUKCE VOZOVKY A CHODNÍKŮ</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1" customFormat="1" ht="6.96"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1" customFormat="1" ht="12" customHeight="1">
      <c r="B47" s="36"/>
      <c r="C47" s="30" t="s">
        <v>20</v>
      </c>
      <c r="D47" s="37"/>
      <c r="E47" s="37"/>
      <c r="F47" s="37"/>
      <c r="G47" s="37"/>
      <c r="H47" s="37"/>
      <c r="I47" s="37"/>
      <c r="J47" s="37"/>
      <c r="K47" s="37"/>
      <c r="L47" s="64" t="str">
        <f>IF(K8="","",K8)</f>
        <v>Praha 5 - Smíchov</v>
      </c>
      <c r="M47" s="37"/>
      <c r="N47" s="37"/>
      <c r="O47" s="37"/>
      <c r="P47" s="37"/>
      <c r="Q47" s="37"/>
      <c r="R47" s="37"/>
      <c r="S47" s="37"/>
      <c r="T47" s="37"/>
      <c r="U47" s="37"/>
      <c r="V47" s="37"/>
      <c r="W47" s="37"/>
      <c r="X47" s="37"/>
      <c r="Y47" s="37"/>
      <c r="Z47" s="37"/>
      <c r="AA47" s="37"/>
      <c r="AB47" s="37"/>
      <c r="AC47" s="37"/>
      <c r="AD47" s="37"/>
      <c r="AE47" s="37"/>
      <c r="AF47" s="37"/>
      <c r="AG47" s="37"/>
      <c r="AH47" s="37"/>
      <c r="AI47" s="30" t="s">
        <v>22</v>
      </c>
      <c r="AJ47" s="37"/>
      <c r="AK47" s="37"/>
      <c r="AL47" s="37"/>
      <c r="AM47" s="65" t="str">
        <f>IF(AN8= "","",AN8)</f>
        <v>29. 3. 2018</v>
      </c>
      <c r="AN47" s="65"/>
      <c r="AO47" s="37"/>
      <c r="AP47" s="37"/>
      <c r="AQ47" s="37"/>
      <c r="AR47" s="41"/>
    </row>
    <row r="48" s="1" customFormat="1" ht="6.96"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1" customFormat="1" ht="13.65" customHeight="1">
      <c r="B49" s="36"/>
      <c r="C49" s="30" t="s">
        <v>24</v>
      </c>
      <c r="D49" s="37"/>
      <c r="E49" s="37"/>
      <c r="F49" s="37"/>
      <c r="G49" s="37"/>
      <c r="H49" s="37"/>
      <c r="I49" s="37"/>
      <c r="J49" s="37"/>
      <c r="K49" s="37"/>
      <c r="L49" s="37" t="str">
        <f>IF(E11= "","",E11)</f>
        <v>Technická správa komunikací hl. m. Prahy, a.s.</v>
      </c>
      <c r="M49" s="37"/>
      <c r="N49" s="37"/>
      <c r="O49" s="37"/>
      <c r="P49" s="37"/>
      <c r="Q49" s="37"/>
      <c r="R49" s="37"/>
      <c r="S49" s="37"/>
      <c r="T49" s="37"/>
      <c r="U49" s="37"/>
      <c r="V49" s="37"/>
      <c r="W49" s="37"/>
      <c r="X49" s="37"/>
      <c r="Y49" s="37"/>
      <c r="Z49" s="37"/>
      <c r="AA49" s="37"/>
      <c r="AB49" s="37"/>
      <c r="AC49" s="37"/>
      <c r="AD49" s="37"/>
      <c r="AE49" s="37"/>
      <c r="AF49" s="37"/>
      <c r="AG49" s="37"/>
      <c r="AH49" s="37"/>
      <c r="AI49" s="30" t="s">
        <v>32</v>
      </c>
      <c r="AJ49" s="37"/>
      <c r="AK49" s="37"/>
      <c r="AL49" s="37"/>
      <c r="AM49" s="66" t="str">
        <f>IF(E17="","",E17)</f>
        <v>Metroprojekt Praha, a.s.</v>
      </c>
      <c r="AN49" s="37"/>
      <c r="AO49" s="37"/>
      <c r="AP49" s="37"/>
      <c r="AQ49" s="37"/>
      <c r="AR49" s="41"/>
      <c r="AS49" s="67" t="s">
        <v>55</v>
      </c>
      <c r="AT49" s="68"/>
      <c r="AU49" s="69"/>
      <c r="AV49" s="69"/>
      <c r="AW49" s="69"/>
      <c r="AX49" s="69"/>
      <c r="AY49" s="69"/>
      <c r="AZ49" s="69"/>
      <c r="BA49" s="69"/>
      <c r="BB49" s="69"/>
      <c r="BC49" s="69"/>
      <c r="BD49" s="70"/>
    </row>
    <row r="50" s="1" customFormat="1" ht="13.65" customHeight="1">
      <c r="B50" s="36"/>
      <c r="C50" s="30" t="s">
        <v>30</v>
      </c>
      <c r="D50" s="37"/>
      <c r="E50" s="37"/>
      <c r="F50" s="37"/>
      <c r="G50" s="37"/>
      <c r="H50" s="37"/>
      <c r="I50" s="37"/>
      <c r="J50" s="37"/>
      <c r="K50" s="37"/>
      <c r="L50" s="37" t="str">
        <f>IF(E14= "Vyplň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37</v>
      </c>
      <c r="AJ50" s="37"/>
      <c r="AK50" s="37"/>
      <c r="AL50" s="37"/>
      <c r="AM50" s="66" t="str">
        <f>IF(E20="","",E20)</f>
        <v xml:space="preserve"> </v>
      </c>
      <c r="AN50" s="37"/>
      <c r="AO50" s="37"/>
      <c r="AP50" s="37"/>
      <c r="AQ50" s="37"/>
      <c r="AR50" s="41"/>
      <c r="AS50" s="71"/>
      <c r="AT50" s="72"/>
      <c r="AU50" s="73"/>
      <c r="AV50" s="73"/>
      <c r="AW50" s="73"/>
      <c r="AX50" s="73"/>
      <c r="AY50" s="73"/>
      <c r="AZ50" s="73"/>
      <c r="BA50" s="73"/>
      <c r="BB50" s="73"/>
      <c r="BC50" s="73"/>
      <c r="BD50" s="74"/>
    </row>
    <row r="51"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1" customFormat="1" ht="29.28" customHeight="1">
      <c r="B52" s="36"/>
      <c r="C52" s="79" t="s">
        <v>56</v>
      </c>
      <c r="D52" s="80"/>
      <c r="E52" s="80"/>
      <c r="F52" s="80"/>
      <c r="G52" s="80"/>
      <c r="H52" s="81"/>
      <c r="I52" s="82" t="s">
        <v>57</v>
      </c>
      <c r="J52" s="80"/>
      <c r="K52" s="80"/>
      <c r="L52" s="80"/>
      <c r="M52" s="80"/>
      <c r="N52" s="80"/>
      <c r="O52" s="80"/>
      <c r="P52" s="80"/>
      <c r="Q52" s="80"/>
      <c r="R52" s="80"/>
      <c r="S52" s="80"/>
      <c r="T52" s="80"/>
      <c r="U52" s="80"/>
      <c r="V52" s="80"/>
      <c r="W52" s="80"/>
      <c r="X52" s="80"/>
      <c r="Y52" s="80"/>
      <c r="Z52" s="80"/>
      <c r="AA52" s="80"/>
      <c r="AB52" s="80"/>
      <c r="AC52" s="80"/>
      <c r="AD52" s="80"/>
      <c r="AE52" s="80"/>
      <c r="AF52" s="80"/>
      <c r="AG52" s="83" t="s">
        <v>58</v>
      </c>
      <c r="AH52" s="80"/>
      <c r="AI52" s="80"/>
      <c r="AJ52" s="80"/>
      <c r="AK52" s="80"/>
      <c r="AL52" s="80"/>
      <c r="AM52" s="80"/>
      <c r="AN52" s="82" t="s">
        <v>59</v>
      </c>
      <c r="AO52" s="80"/>
      <c r="AP52" s="84"/>
      <c r="AQ52" s="85" t="s">
        <v>60</v>
      </c>
      <c r="AR52" s="41"/>
      <c r="AS52" s="86" t="s">
        <v>61</v>
      </c>
      <c r="AT52" s="87" t="s">
        <v>62</v>
      </c>
      <c r="AU52" s="87" t="s">
        <v>63</v>
      </c>
      <c r="AV52" s="87" t="s">
        <v>64</v>
      </c>
      <c r="AW52" s="87" t="s">
        <v>65</v>
      </c>
      <c r="AX52" s="87" t="s">
        <v>66</v>
      </c>
      <c r="AY52" s="87" t="s">
        <v>67</v>
      </c>
      <c r="AZ52" s="87" t="s">
        <v>68</v>
      </c>
      <c r="BA52" s="87" t="s">
        <v>69</v>
      </c>
      <c r="BB52" s="87" t="s">
        <v>70</v>
      </c>
      <c r="BC52" s="87" t="s">
        <v>71</v>
      </c>
      <c r="BD52" s="88" t="s">
        <v>72</v>
      </c>
    </row>
    <row r="53"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9"/>
      <c r="AT53" s="90"/>
      <c r="AU53" s="90"/>
      <c r="AV53" s="90"/>
      <c r="AW53" s="90"/>
      <c r="AX53" s="90"/>
      <c r="AY53" s="90"/>
      <c r="AZ53" s="90"/>
      <c r="BA53" s="90"/>
      <c r="BB53" s="90"/>
      <c r="BC53" s="90"/>
      <c r="BD53" s="91"/>
    </row>
    <row r="54" s="4" customFormat="1" ht="32.4" customHeight="1">
      <c r="B54" s="92"/>
      <c r="C54" s="93" t="s">
        <v>73</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ROUND(SUM(AG55:AG59),2)</f>
        <v>0</v>
      </c>
      <c r="AH54" s="95"/>
      <c r="AI54" s="95"/>
      <c r="AJ54" s="95"/>
      <c r="AK54" s="95"/>
      <c r="AL54" s="95"/>
      <c r="AM54" s="95"/>
      <c r="AN54" s="96">
        <f>SUM(AG54,AT54)</f>
        <v>0</v>
      </c>
      <c r="AO54" s="96"/>
      <c r="AP54" s="96"/>
      <c r="AQ54" s="97" t="s">
        <v>1</v>
      </c>
      <c r="AR54" s="98"/>
      <c r="AS54" s="99">
        <f>ROUND(SUM(AS55:AS59),2)</f>
        <v>0</v>
      </c>
      <c r="AT54" s="100">
        <f>ROUND(SUM(AV54:AW54),2)</f>
        <v>0</v>
      </c>
      <c r="AU54" s="101">
        <f>ROUND(SUM(AU55:AU59),5)</f>
        <v>0</v>
      </c>
      <c r="AV54" s="100">
        <f>ROUND(AZ54*L29,2)</f>
        <v>0</v>
      </c>
      <c r="AW54" s="100">
        <f>ROUND(BA54*L30,2)</f>
        <v>0</v>
      </c>
      <c r="AX54" s="100">
        <f>ROUND(BB54*L29,2)</f>
        <v>0</v>
      </c>
      <c r="AY54" s="100">
        <f>ROUND(BC54*L30,2)</f>
        <v>0</v>
      </c>
      <c r="AZ54" s="100">
        <f>ROUND(SUM(AZ55:AZ59),2)</f>
        <v>0</v>
      </c>
      <c r="BA54" s="100">
        <f>ROUND(SUM(BA55:BA59),2)</f>
        <v>0</v>
      </c>
      <c r="BB54" s="100">
        <f>ROUND(SUM(BB55:BB59),2)</f>
        <v>0</v>
      </c>
      <c r="BC54" s="100">
        <f>ROUND(SUM(BC55:BC59),2)</f>
        <v>0</v>
      </c>
      <c r="BD54" s="102">
        <f>ROUND(SUM(BD55:BD59),2)</f>
        <v>0</v>
      </c>
      <c r="BS54" s="103" t="s">
        <v>74</v>
      </c>
      <c r="BT54" s="103" t="s">
        <v>75</v>
      </c>
      <c r="BU54" s="104" t="s">
        <v>76</v>
      </c>
      <c r="BV54" s="103" t="s">
        <v>77</v>
      </c>
      <c r="BW54" s="103" t="s">
        <v>5</v>
      </c>
      <c r="BX54" s="103" t="s">
        <v>78</v>
      </c>
      <c r="CL54" s="103" t="s">
        <v>1</v>
      </c>
    </row>
    <row r="55" s="5" customFormat="1" ht="16.5" customHeight="1">
      <c r="A55" s="105" t="s">
        <v>79</v>
      </c>
      <c r="B55" s="106"/>
      <c r="C55" s="107"/>
      <c r="D55" s="108" t="s">
        <v>80</v>
      </c>
      <c r="E55" s="108"/>
      <c r="F55" s="108"/>
      <c r="G55" s="108"/>
      <c r="H55" s="108"/>
      <c r="I55" s="109"/>
      <c r="J55" s="108" t="s">
        <v>81</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'SO 01 - Komunikace'!J30</f>
        <v>0</v>
      </c>
      <c r="AH55" s="109"/>
      <c r="AI55" s="109"/>
      <c r="AJ55" s="109"/>
      <c r="AK55" s="109"/>
      <c r="AL55" s="109"/>
      <c r="AM55" s="109"/>
      <c r="AN55" s="110">
        <f>SUM(AG55,AT55)</f>
        <v>0</v>
      </c>
      <c r="AO55" s="109"/>
      <c r="AP55" s="109"/>
      <c r="AQ55" s="111" t="s">
        <v>82</v>
      </c>
      <c r="AR55" s="112"/>
      <c r="AS55" s="113">
        <v>0</v>
      </c>
      <c r="AT55" s="114">
        <f>ROUND(SUM(AV55:AW55),2)</f>
        <v>0</v>
      </c>
      <c r="AU55" s="115">
        <f>'SO 01 - Komunikace'!P92</f>
        <v>0</v>
      </c>
      <c r="AV55" s="114">
        <f>'SO 01 - Komunikace'!J33</f>
        <v>0</v>
      </c>
      <c r="AW55" s="114">
        <f>'SO 01 - Komunikace'!J34</f>
        <v>0</v>
      </c>
      <c r="AX55" s="114">
        <f>'SO 01 - Komunikace'!J35</f>
        <v>0</v>
      </c>
      <c r="AY55" s="114">
        <f>'SO 01 - Komunikace'!J36</f>
        <v>0</v>
      </c>
      <c r="AZ55" s="114">
        <f>'SO 01 - Komunikace'!F33</f>
        <v>0</v>
      </c>
      <c r="BA55" s="114">
        <f>'SO 01 - Komunikace'!F34</f>
        <v>0</v>
      </c>
      <c r="BB55" s="114">
        <f>'SO 01 - Komunikace'!F35</f>
        <v>0</v>
      </c>
      <c r="BC55" s="114">
        <f>'SO 01 - Komunikace'!F36</f>
        <v>0</v>
      </c>
      <c r="BD55" s="116">
        <f>'SO 01 - Komunikace'!F37</f>
        <v>0</v>
      </c>
      <c r="BT55" s="117" t="s">
        <v>83</v>
      </c>
      <c r="BV55" s="117" t="s">
        <v>77</v>
      </c>
      <c r="BW55" s="117" t="s">
        <v>84</v>
      </c>
      <c r="BX55" s="117" t="s">
        <v>5</v>
      </c>
      <c r="CL55" s="117" t="s">
        <v>1</v>
      </c>
      <c r="CM55" s="117" t="s">
        <v>85</v>
      </c>
    </row>
    <row r="56" s="5" customFormat="1" ht="16.5" customHeight="1">
      <c r="A56" s="105" t="s">
        <v>79</v>
      </c>
      <c r="B56" s="106"/>
      <c r="C56" s="107"/>
      <c r="D56" s="108" t="s">
        <v>86</v>
      </c>
      <c r="E56" s="108"/>
      <c r="F56" s="108"/>
      <c r="G56" s="108"/>
      <c r="H56" s="108"/>
      <c r="I56" s="109"/>
      <c r="J56" s="108" t="s">
        <v>87</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'SO 03 - Definitivní dopra...'!J30</f>
        <v>0</v>
      </c>
      <c r="AH56" s="109"/>
      <c r="AI56" s="109"/>
      <c r="AJ56" s="109"/>
      <c r="AK56" s="109"/>
      <c r="AL56" s="109"/>
      <c r="AM56" s="109"/>
      <c r="AN56" s="110">
        <f>SUM(AG56,AT56)</f>
        <v>0</v>
      </c>
      <c r="AO56" s="109"/>
      <c r="AP56" s="109"/>
      <c r="AQ56" s="111" t="s">
        <v>82</v>
      </c>
      <c r="AR56" s="112"/>
      <c r="AS56" s="113">
        <v>0</v>
      </c>
      <c r="AT56" s="114">
        <f>ROUND(SUM(AV56:AW56),2)</f>
        <v>0</v>
      </c>
      <c r="AU56" s="115">
        <f>'SO 03 - Definitivní dopra...'!P83</f>
        <v>0</v>
      </c>
      <c r="AV56" s="114">
        <f>'SO 03 - Definitivní dopra...'!J33</f>
        <v>0</v>
      </c>
      <c r="AW56" s="114">
        <f>'SO 03 - Definitivní dopra...'!J34</f>
        <v>0</v>
      </c>
      <c r="AX56" s="114">
        <f>'SO 03 - Definitivní dopra...'!J35</f>
        <v>0</v>
      </c>
      <c r="AY56" s="114">
        <f>'SO 03 - Definitivní dopra...'!J36</f>
        <v>0</v>
      </c>
      <c r="AZ56" s="114">
        <f>'SO 03 - Definitivní dopra...'!F33</f>
        <v>0</v>
      </c>
      <c r="BA56" s="114">
        <f>'SO 03 - Definitivní dopra...'!F34</f>
        <v>0</v>
      </c>
      <c r="BB56" s="114">
        <f>'SO 03 - Definitivní dopra...'!F35</f>
        <v>0</v>
      </c>
      <c r="BC56" s="114">
        <f>'SO 03 - Definitivní dopra...'!F36</f>
        <v>0</v>
      </c>
      <c r="BD56" s="116">
        <f>'SO 03 - Definitivní dopra...'!F37</f>
        <v>0</v>
      </c>
      <c r="BT56" s="117" t="s">
        <v>83</v>
      </c>
      <c r="BV56" s="117" t="s">
        <v>77</v>
      </c>
      <c r="BW56" s="117" t="s">
        <v>88</v>
      </c>
      <c r="BX56" s="117" t="s">
        <v>5</v>
      </c>
      <c r="CL56" s="117" t="s">
        <v>1</v>
      </c>
      <c r="CM56" s="117" t="s">
        <v>85</v>
      </c>
    </row>
    <row r="57" s="5" customFormat="1" ht="16.5" customHeight="1">
      <c r="A57" s="105" t="s">
        <v>79</v>
      </c>
      <c r="B57" s="106"/>
      <c r="C57" s="107"/>
      <c r="D57" s="108" t="s">
        <v>89</v>
      </c>
      <c r="E57" s="108"/>
      <c r="F57" s="108"/>
      <c r="G57" s="108"/>
      <c r="H57" s="108"/>
      <c r="I57" s="109"/>
      <c r="J57" s="108" t="s">
        <v>90</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10">
        <f>'D.1 - Zásady dopravně inž...'!J30</f>
        <v>0</v>
      </c>
      <c r="AH57" s="109"/>
      <c r="AI57" s="109"/>
      <c r="AJ57" s="109"/>
      <c r="AK57" s="109"/>
      <c r="AL57" s="109"/>
      <c r="AM57" s="109"/>
      <c r="AN57" s="110">
        <f>SUM(AG57,AT57)</f>
        <v>0</v>
      </c>
      <c r="AO57" s="109"/>
      <c r="AP57" s="109"/>
      <c r="AQ57" s="111" t="s">
        <v>82</v>
      </c>
      <c r="AR57" s="112"/>
      <c r="AS57" s="113">
        <v>0</v>
      </c>
      <c r="AT57" s="114">
        <f>ROUND(SUM(AV57:AW57),2)</f>
        <v>0</v>
      </c>
      <c r="AU57" s="115">
        <f>'D.1 - Zásady dopravně inž...'!P81</f>
        <v>0</v>
      </c>
      <c r="AV57" s="114">
        <f>'D.1 - Zásady dopravně inž...'!J33</f>
        <v>0</v>
      </c>
      <c r="AW57" s="114">
        <f>'D.1 - Zásady dopravně inž...'!J34</f>
        <v>0</v>
      </c>
      <c r="AX57" s="114">
        <f>'D.1 - Zásady dopravně inž...'!J35</f>
        <v>0</v>
      </c>
      <c r="AY57" s="114">
        <f>'D.1 - Zásady dopravně inž...'!J36</f>
        <v>0</v>
      </c>
      <c r="AZ57" s="114">
        <f>'D.1 - Zásady dopravně inž...'!F33</f>
        <v>0</v>
      </c>
      <c r="BA57" s="114">
        <f>'D.1 - Zásady dopravně inž...'!F34</f>
        <v>0</v>
      </c>
      <c r="BB57" s="114">
        <f>'D.1 - Zásady dopravně inž...'!F35</f>
        <v>0</v>
      </c>
      <c r="BC57" s="114">
        <f>'D.1 - Zásady dopravně inž...'!F36</f>
        <v>0</v>
      </c>
      <c r="BD57" s="116">
        <f>'D.1 - Zásady dopravně inž...'!F37</f>
        <v>0</v>
      </c>
      <c r="BT57" s="117" t="s">
        <v>83</v>
      </c>
      <c r="BV57" s="117" t="s">
        <v>77</v>
      </c>
      <c r="BW57" s="117" t="s">
        <v>91</v>
      </c>
      <c r="BX57" s="117" t="s">
        <v>5</v>
      </c>
      <c r="CL57" s="117" t="s">
        <v>1</v>
      </c>
      <c r="CM57" s="117" t="s">
        <v>85</v>
      </c>
    </row>
    <row r="58" s="5" customFormat="1" ht="16.5" customHeight="1">
      <c r="A58" s="105" t="s">
        <v>79</v>
      </c>
      <c r="B58" s="106"/>
      <c r="C58" s="107"/>
      <c r="D58" s="108" t="s">
        <v>92</v>
      </c>
      <c r="E58" s="108"/>
      <c r="F58" s="108"/>
      <c r="G58" s="108"/>
      <c r="H58" s="108"/>
      <c r="I58" s="109"/>
      <c r="J58" s="108" t="s">
        <v>93</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0">
        <f>'D.2 - Úpravy SSZ v rámci DIO'!J30</f>
        <v>0</v>
      </c>
      <c r="AH58" s="109"/>
      <c r="AI58" s="109"/>
      <c r="AJ58" s="109"/>
      <c r="AK58" s="109"/>
      <c r="AL58" s="109"/>
      <c r="AM58" s="109"/>
      <c r="AN58" s="110">
        <f>SUM(AG58,AT58)</f>
        <v>0</v>
      </c>
      <c r="AO58" s="109"/>
      <c r="AP58" s="109"/>
      <c r="AQ58" s="111" t="s">
        <v>82</v>
      </c>
      <c r="AR58" s="112"/>
      <c r="AS58" s="113">
        <v>0</v>
      </c>
      <c r="AT58" s="114">
        <f>ROUND(SUM(AV58:AW58),2)</f>
        <v>0</v>
      </c>
      <c r="AU58" s="115">
        <f>'D.2 - Úpravy SSZ v rámci DIO'!P103</f>
        <v>0</v>
      </c>
      <c r="AV58" s="114">
        <f>'D.2 - Úpravy SSZ v rámci DIO'!J33</f>
        <v>0</v>
      </c>
      <c r="AW58" s="114">
        <f>'D.2 - Úpravy SSZ v rámci DIO'!J34</f>
        <v>0</v>
      </c>
      <c r="AX58" s="114">
        <f>'D.2 - Úpravy SSZ v rámci DIO'!J35</f>
        <v>0</v>
      </c>
      <c r="AY58" s="114">
        <f>'D.2 - Úpravy SSZ v rámci DIO'!J36</f>
        <v>0</v>
      </c>
      <c r="AZ58" s="114">
        <f>'D.2 - Úpravy SSZ v rámci DIO'!F33</f>
        <v>0</v>
      </c>
      <c r="BA58" s="114">
        <f>'D.2 - Úpravy SSZ v rámci DIO'!F34</f>
        <v>0</v>
      </c>
      <c r="BB58" s="114">
        <f>'D.2 - Úpravy SSZ v rámci DIO'!F35</f>
        <v>0</v>
      </c>
      <c r="BC58" s="114">
        <f>'D.2 - Úpravy SSZ v rámci DIO'!F36</f>
        <v>0</v>
      </c>
      <c r="BD58" s="116">
        <f>'D.2 - Úpravy SSZ v rámci DIO'!F37</f>
        <v>0</v>
      </c>
      <c r="BT58" s="117" t="s">
        <v>83</v>
      </c>
      <c r="BV58" s="117" t="s">
        <v>77</v>
      </c>
      <c r="BW58" s="117" t="s">
        <v>94</v>
      </c>
      <c r="BX58" s="117" t="s">
        <v>5</v>
      </c>
      <c r="CL58" s="117" t="s">
        <v>1</v>
      </c>
      <c r="CM58" s="117" t="s">
        <v>85</v>
      </c>
    </row>
    <row r="59" s="5" customFormat="1" ht="16.5" customHeight="1">
      <c r="A59" s="105" t="s">
        <v>79</v>
      </c>
      <c r="B59" s="106"/>
      <c r="C59" s="107"/>
      <c r="D59" s="108" t="s">
        <v>95</v>
      </c>
      <c r="E59" s="108"/>
      <c r="F59" s="108"/>
      <c r="G59" s="108"/>
      <c r="H59" s="108"/>
      <c r="I59" s="109"/>
      <c r="J59" s="108" t="s">
        <v>96</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10">
        <f>'VON - Vedlejší a ostatní ...'!J30</f>
        <v>0</v>
      </c>
      <c r="AH59" s="109"/>
      <c r="AI59" s="109"/>
      <c r="AJ59" s="109"/>
      <c r="AK59" s="109"/>
      <c r="AL59" s="109"/>
      <c r="AM59" s="109"/>
      <c r="AN59" s="110">
        <f>SUM(AG59,AT59)</f>
        <v>0</v>
      </c>
      <c r="AO59" s="109"/>
      <c r="AP59" s="109"/>
      <c r="AQ59" s="111" t="s">
        <v>82</v>
      </c>
      <c r="AR59" s="112"/>
      <c r="AS59" s="118">
        <v>0</v>
      </c>
      <c r="AT59" s="119">
        <f>ROUND(SUM(AV59:AW59),2)</f>
        <v>0</v>
      </c>
      <c r="AU59" s="120">
        <f>'VON - Vedlejší a ostatní ...'!P84</f>
        <v>0</v>
      </c>
      <c r="AV59" s="119">
        <f>'VON - Vedlejší a ostatní ...'!J33</f>
        <v>0</v>
      </c>
      <c r="AW59" s="119">
        <f>'VON - Vedlejší a ostatní ...'!J34</f>
        <v>0</v>
      </c>
      <c r="AX59" s="119">
        <f>'VON - Vedlejší a ostatní ...'!J35</f>
        <v>0</v>
      </c>
      <c r="AY59" s="119">
        <f>'VON - Vedlejší a ostatní ...'!J36</f>
        <v>0</v>
      </c>
      <c r="AZ59" s="119">
        <f>'VON - Vedlejší a ostatní ...'!F33</f>
        <v>0</v>
      </c>
      <c r="BA59" s="119">
        <f>'VON - Vedlejší a ostatní ...'!F34</f>
        <v>0</v>
      </c>
      <c r="BB59" s="119">
        <f>'VON - Vedlejší a ostatní ...'!F35</f>
        <v>0</v>
      </c>
      <c r="BC59" s="119">
        <f>'VON - Vedlejší a ostatní ...'!F36</f>
        <v>0</v>
      </c>
      <c r="BD59" s="121">
        <f>'VON - Vedlejší a ostatní ...'!F37</f>
        <v>0</v>
      </c>
      <c r="BT59" s="117" t="s">
        <v>83</v>
      </c>
      <c r="BV59" s="117" t="s">
        <v>77</v>
      </c>
      <c r="BW59" s="117" t="s">
        <v>97</v>
      </c>
      <c r="BX59" s="117" t="s">
        <v>5</v>
      </c>
      <c r="CL59" s="117" t="s">
        <v>1</v>
      </c>
      <c r="CM59" s="117" t="s">
        <v>85</v>
      </c>
    </row>
    <row r="60" s="1" customFormat="1" ht="30" customHeight="1">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41"/>
    </row>
    <row r="61" s="1" customFormat="1" ht="6.96" customHeight="1">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41"/>
    </row>
  </sheetData>
  <sheetProtection sheet="1" formatColumns="0" formatRows="0" objects="1" scenarios="1" spinCount="100000" saltValue="20wNPuTf/igQkjNohANL/Dv4hOxMNz9e+4zPfIfheZB6srgMRCdbPJzVfPcCiS0lr/2CZ8Fp8B2pM6wFtVAKmg==" hashValue="sjQwuCebRfjweGahzkdgwwTlrC4ERBOr9kBJeGBqHbtCQ6PYcUragZpUfKH3nxSKnnP8AXTIQjlMLvSSJmYgcQ==" algorithmName="SHA-512" password="CC35"/>
  <mergeCells count="58">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s>
  <hyperlinks>
    <hyperlink ref="A55" location="'SO 01 - Komunikace'!C2" display="/"/>
    <hyperlink ref="A56" location="'SO 03 - Definitivní dopra...'!C2" display="/"/>
    <hyperlink ref="A57" location="'D.1 - Zásady dopravně inž...'!C2" display="/"/>
    <hyperlink ref="A58" location="'D.2 - Úpravy SSZ v rámci DIO'!C2" display="/"/>
    <hyperlink ref="A59"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84</v>
      </c>
      <c r="AZ2" s="123" t="s">
        <v>98</v>
      </c>
      <c r="BA2" s="123" t="s">
        <v>99</v>
      </c>
      <c r="BB2" s="123" t="s">
        <v>1</v>
      </c>
      <c r="BC2" s="123" t="s">
        <v>100</v>
      </c>
      <c r="BD2" s="123" t="s">
        <v>85</v>
      </c>
    </row>
    <row r="3" ht="6.96" customHeight="1">
      <c r="B3" s="124"/>
      <c r="C3" s="125"/>
      <c r="D3" s="125"/>
      <c r="E3" s="125"/>
      <c r="F3" s="125"/>
      <c r="G3" s="125"/>
      <c r="H3" s="125"/>
      <c r="I3" s="126"/>
      <c r="J3" s="125"/>
      <c r="K3" s="125"/>
      <c r="L3" s="18"/>
      <c r="AT3" s="15" t="s">
        <v>85</v>
      </c>
      <c r="AZ3" s="123" t="s">
        <v>101</v>
      </c>
      <c r="BA3" s="123" t="s">
        <v>102</v>
      </c>
      <c r="BB3" s="123" t="s">
        <v>1</v>
      </c>
      <c r="BC3" s="123" t="s">
        <v>103</v>
      </c>
      <c r="BD3" s="123" t="s">
        <v>85</v>
      </c>
    </row>
    <row r="4" ht="24.96" customHeight="1">
      <c r="B4" s="18"/>
      <c r="D4" s="127" t="s">
        <v>104</v>
      </c>
      <c r="L4" s="18"/>
      <c r="M4" s="22" t="s">
        <v>10</v>
      </c>
      <c r="AT4" s="15" t="s">
        <v>4</v>
      </c>
      <c r="AZ4" s="123" t="s">
        <v>105</v>
      </c>
      <c r="BA4" s="123" t="s">
        <v>106</v>
      </c>
      <c r="BB4" s="123" t="s">
        <v>1</v>
      </c>
      <c r="BC4" s="123" t="s">
        <v>107</v>
      </c>
      <c r="BD4" s="123" t="s">
        <v>85</v>
      </c>
    </row>
    <row r="5" ht="6.96" customHeight="1">
      <c r="B5" s="18"/>
      <c r="L5" s="18"/>
      <c r="AZ5" s="123" t="s">
        <v>108</v>
      </c>
      <c r="BA5" s="123" t="s">
        <v>109</v>
      </c>
      <c r="BB5" s="123" t="s">
        <v>1</v>
      </c>
      <c r="BC5" s="123" t="s">
        <v>110</v>
      </c>
      <c r="BD5" s="123" t="s">
        <v>85</v>
      </c>
    </row>
    <row r="6" ht="12" customHeight="1">
      <c r="B6" s="18"/>
      <c r="D6" s="128" t="s">
        <v>16</v>
      </c>
      <c r="L6" s="18"/>
      <c r="AZ6" s="123" t="s">
        <v>111</v>
      </c>
      <c r="BA6" s="123" t="s">
        <v>112</v>
      </c>
      <c r="BB6" s="123" t="s">
        <v>1</v>
      </c>
      <c r="BC6" s="123" t="s">
        <v>113</v>
      </c>
      <c r="BD6" s="123" t="s">
        <v>85</v>
      </c>
    </row>
    <row r="7" ht="16.5" customHeight="1">
      <c r="B7" s="18"/>
      <c r="E7" s="129" t="str">
        <f>'Rekapitulace stavby'!K6</f>
        <v>VLTAVSKÁ - REKONSTRUKCE VOZOVKY A CHODNÍKŮ</v>
      </c>
      <c r="F7" s="128"/>
      <c r="G7" s="128"/>
      <c r="H7" s="128"/>
      <c r="L7" s="18"/>
      <c r="AZ7" s="123" t="s">
        <v>114</v>
      </c>
      <c r="BA7" s="123" t="s">
        <v>115</v>
      </c>
      <c r="BB7" s="123" t="s">
        <v>1</v>
      </c>
      <c r="BC7" s="123" t="s">
        <v>116</v>
      </c>
      <c r="BD7" s="123" t="s">
        <v>85</v>
      </c>
    </row>
    <row r="8" s="1" customFormat="1" ht="12" customHeight="1">
      <c r="B8" s="41"/>
      <c r="D8" s="128" t="s">
        <v>117</v>
      </c>
      <c r="I8" s="130"/>
      <c r="L8" s="41"/>
      <c r="AZ8" s="123" t="s">
        <v>118</v>
      </c>
      <c r="BA8" s="123" t="s">
        <v>119</v>
      </c>
      <c r="BB8" s="123" t="s">
        <v>1</v>
      </c>
      <c r="BC8" s="123" t="s">
        <v>120</v>
      </c>
      <c r="BD8" s="123" t="s">
        <v>85</v>
      </c>
    </row>
    <row r="9" s="1" customFormat="1" ht="36.96" customHeight="1">
      <c r="B9" s="41"/>
      <c r="E9" s="131" t="s">
        <v>121</v>
      </c>
      <c r="F9" s="1"/>
      <c r="G9" s="1"/>
      <c r="H9" s="1"/>
      <c r="I9" s="130"/>
      <c r="L9" s="41"/>
      <c r="AZ9" s="123" t="s">
        <v>122</v>
      </c>
      <c r="BA9" s="123" t="s">
        <v>123</v>
      </c>
      <c r="BB9" s="123" t="s">
        <v>1</v>
      </c>
      <c r="BC9" s="123" t="s">
        <v>124</v>
      </c>
      <c r="BD9" s="123" t="s">
        <v>85</v>
      </c>
    </row>
    <row r="10" s="1" customFormat="1">
      <c r="B10" s="41"/>
      <c r="I10" s="130"/>
      <c r="L10" s="41"/>
      <c r="AZ10" s="123" t="s">
        <v>125</v>
      </c>
      <c r="BA10" s="123" t="s">
        <v>126</v>
      </c>
      <c r="BB10" s="123" t="s">
        <v>1</v>
      </c>
      <c r="BC10" s="123" t="s">
        <v>127</v>
      </c>
      <c r="BD10" s="123" t="s">
        <v>85</v>
      </c>
    </row>
    <row r="11" s="1" customFormat="1" ht="12" customHeight="1">
      <c r="B11" s="41"/>
      <c r="D11" s="128" t="s">
        <v>18</v>
      </c>
      <c r="F11" s="15" t="s">
        <v>1</v>
      </c>
      <c r="I11" s="132" t="s">
        <v>19</v>
      </c>
      <c r="J11" s="15" t="s">
        <v>1</v>
      </c>
      <c r="L11" s="41"/>
      <c r="AZ11" s="123" t="s">
        <v>128</v>
      </c>
      <c r="BA11" s="123" t="s">
        <v>129</v>
      </c>
      <c r="BB11" s="123" t="s">
        <v>1</v>
      </c>
      <c r="BC11" s="123" t="s">
        <v>130</v>
      </c>
      <c r="BD11" s="123" t="s">
        <v>85</v>
      </c>
    </row>
    <row r="12" s="1" customFormat="1" ht="12" customHeight="1">
      <c r="B12" s="41"/>
      <c r="D12" s="128" t="s">
        <v>20</v>
      </c>
      <c r="F12" s="15" t="s">
        <v>21</v>
      </c>
      <c r="I12" s="132" t="s">
        <v>22</v>
      </c>
      <c r="J12" s="133" t="str">
        <f>'Rekapitulace stavby'!AN8</f>
        <v>29. 3. 2018</v>
      </c>
      <c r="L12" s="41"/>
      <c r="AZ12" s="123" t="s">
        <v>131</v>
      </c>
      <c r="BA12" s="123" t="s">
        <v>132</v>
      </c>
      <c r="BB12" s="123" t="s">
        <v>1</v>
      </c>
      <c r="BC12" s="123" t="s">
        <v>133</v>
      </c>
      <c r="BD12" s="123" t="s">
        <v>85</v>
      </c>
    </row>
    <row r="13" s="1" customFormat="1" ht="10.8" customHeight="1">
      <c r="B13" s="41"/>
      <c r="I13" s="130"/>
      <c r="L13" s="41"/>
      <c r="AZ13" s="123" t="s">
        <v>134</v>
      </c>
      <c r="BA13" s="123" t="s">
        <v>135</v>
      </c>
      <c r="BB13" s="123" t="s">
        <v>1</v>
      </c>
      <c r="BC13" s="123" t="s">
        <v>136</v>
      </c>
      <c r="BD13" s="123" t="s">
        <v>85</v>
      </c>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ROUND(J92,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ROUND((SUM(BE92:BE400)),  2)</f>
        <v>0</v>
      </c>
      <c r="I33" s="143">
        <v>0.20999999999999999</v>
      </c>
      <c r="J33" s="142">
        <f>ROUND(((SUM(BE92:BE400))*I33),  2)</f>
        <v>0</v>
      </c>
      <c r="L33" s="41"/>
    </row>
    <row r="34" s="1" customFormat="1" ht="14.4" customHeight="1">
      <c r="B34" s="41"/>
      <c r="E34" s="128" t="s">
        <v>47</v>
      </c>
      <c r="F34" s="142">
        <f>ROUND((SUM(BF92:BF400)),  2)</f>
        <v>0</v>
      </c>
      <c r="I34" s="143">
        <v>0.14999999999999999</v>
      </c>
      <c r="J34" s="142">
        <f>ROUND(((SUM(BF92:BF400))*I34),  2)</f>
        <v>0</v>
      </c>
      <c r="L34" s="41"/>
    </row>
    <row r="35" hidden="1" s="1" customFormat="1" ht="14.4" customHeight="1">
      <c r="B35" s="41"/>
      <c r="E35" s="128" t="s">
        <v>48</v>
      </c>
      <c r="F35" s="142">
        <f>ROUND((SUM(BG92:BG400)),  2)</f>
        <v>0</v>
      </c>
      <c r="I35" s="143">
        <v>0.20999999999999999</v>
      </c>
      <c r="J35" s="142">
        <f>0</f>
        <v>0</v>
      </c>
      <c r="L35" s="41"/>
    </row>
    <row r="36" hidden="1" s="1" customFormat="1" ht="14.4" customHeight="1">
      <c r="B36" s="41"/>
      <c r="E36" s="128" t="s">
        <v>49</v>
      </c>
      <c r="F36" s="142">
        <f>ROUND((SUM(BH92:BH400)),  2)</f>
        <v>0</v>
      </c>
      <c r="I36" s="143">
        <v>0.14999999999999999</v>
      </c>
      <c r="J36" s="142">
        <f>0</f>
        <v>0</v>
      </c>
      <c r="L36" s="41"/>
    </row>
    <row r="37" hidden="1" s="1" customFormat="1" ht="14.4" customHeight="1">
      <c r="B37" s="41"/>
      <c r="E37" s="128" t="s">
        <v>50</v>
      </c>
      <c r="F37" s="142">
        <f>ROUND((SUM(BI92:BI400)),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SO 01 - Komunikace</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J92</f>
        <v>0</v>
      </c>
      <c r="K59" s="37"/>
      <c r="L59" s="41"/>
      <c r="AU59" s="15" t="s">
        <v>141</v>
      </c>
    </row>
    <row r="60" s="7" customFormat="1" ht="24.96" customHeight="1">
      <c r="B60" s="164"/>
      <c r="C60" s="165"/>
      <c r="D60" s="166" t="s">
        <v>142</v>
      </c>
      <c r="E60" s="167"/>
      <c r="F60" s="167"/>
      <c r="G60" s="167"/>
      <c r="H60" s="167"/>
      <c r="I60" s="168"/>
      <c r="J60" s="169">
        <f>J93</f>
        <v>0</v>
      </c>
      <c r="K60" s="165"/>
      <c r="L60" s="170"/>
    </row>
    <row r="61" s="8" customFormat="1" ht="19.92" customHeight="1">
      <c r="B61" s="171"/>
      <c r="C61" s="172"/>
      <c r="D61" s="173" t="s">
        <v>143</v>
      </c>
      <c r="E61" s="174"/>
      <c r="F61" s="174"/>
      <c r="G61" s="174"/>
      <c r="H61" s="174"/>
      <c r="I61" s="175"/>
      <c r="J61" s="176">
        <f>J94</f>
        <v>0</v>
      </c>
      <c r="K61" s="172"/>
      <c r="L61" s="177"/>
    </row>
    <row r="62" s="8" customFormat="1" ht="19.92" customHeight="1">
      <c r="B62" s="171"/>
      <c r="C62" s="172"/>
      <c r="D62" s="173" t="s">
        <v>144</v>
      </c>
      <c r="E62" s="174"/>
      <c r="F62" s="174"/>
      <c r="G62" s="174"/>
      <c r="H62" s="174"/>
      <c r="I62" s="175"/>
      <c r="J62" s="176">
        <f>J174</f>
        <v>0</v>
      </c>
      <c r="K62" s="172"/>
      <c r="L62" s="177"/>
    </row>
    <row r="63" s="8" customFormat="1" ht="19.92" customHeight="1">
      <c r="B63" s="171"/>
      <c r="C63" s="172"/>
      <c r="D63" s="173" t="s">
        <v>145</v>
      </c>
      <c r="E63" s="174"/>
      <c r="F63" s="174"/>
      <c r="G63" s="174"/>
      <c r="H63" s="174"/>
      <c r="I63" s="175"/>
      <c r="J63" s="176">
        <f>J182</f>
        <v>0</v>
      </c>
      <c r="K63" s="172"/>
      <c r="L63" s="177"/>
    </row>
    <row r="64" s="8" customFormat="1" ht="19.92" customHeight="1">
      <c r="B64" s="171"/>
      <c r="C64" s="172"/>
      <c r="D64" s="173" t="s">
        <v>146</v>
      </c>
      <c r="E64" s="174"/>
      <c r="F64" s="174"/>
      <c r="G64" s="174"/>
      <c r="H64" s="174"/>
      <c r="I64" s="175"/>
      <c r="J64" s="176">
        <f>J187</f>
        <v>0</v>
      </c>
      <c r="K64" s="172"/>
      <c r="L64" s="177"/>
    </row>
    <row r="65" s="8" customFormat="1" ht="19.92" customHeight="1">
      <c r="B65" s="171"/>
      <c r="C65" s="172"/>
      <c r="D65" s="173" t="s">
        <v>147</v>
      </c>
      <c r="E65" s="174"/>
      <c r="F65" s="174"/>
      <c r="G65" s="174"/>
      <c r="H65" s="174"/>
      <c r="I65" s="175"/>
      <c r="J65" s="176">
        <f>J192</f>
        <v>0</v>
      </c>
      <c r="K65" s="172"/>
      <c r="L65" s="177"/>
    </row>
    <row r="66" s="8" customFormat="1" ht="19.92" customHeight="1">
      <c r="B66" s="171"/>
      <c r="C66" s="172"/>
      <c r="D66" s="173" t="s">
        <v>148</v>
      </c>
      <c r="E66" s="174"/>
      <c r="F66" s="174"/>
      <c r="G66" s="174"/>
      <c r="H66" s="174"/>
      <c r="I66" s="175"/>
      <c r="J66" s="176">
        <f>J287</f>
        <v>0</v>
      </c>
      <c r="K66" s="172"/>
      <c r="L66" s="177"/>
    </row>
    <row r="67" s="8" customFormat="1" ht="19.92" customHeight="1">
      <c r="B67" s="171"/>
      <c r="C67" s="172"/>
      <c r="D67" s="173" t="s">
        <v>149</v>
      </c>
      <c r="E67" s="174"/>
      <c r="F67" s="174"/>
      <c r="G67" s="174"/>
      <c r="H67" s="174"/>
      <c r="I67" s="175"/>
      <c r="J67" s="176">
        <f>J294</f>
        <v>0</v>
      </c>
      <c r="K67" s="172"/>
      <c r="L67" s="177"/>
    </row>
    <row r="68" s="8" customFormat="1" ht="19.92" customHeight="1">
      <c r="B68" s="171"/>
      <c r="C68" s="172"/>
      <c r="D68" s="173" t="s">
        <v>150</v>
      </c>
      <c r="E68" s="174"/>
      <c r="F68" s="174"/>
      <c r="G68" s="174"/>
      <c r="H68" s="174"/>
      <c r="I68" s="175"/>
      <c r="J68" s="176">
        <f>J300</f>
        <v>0</v>
      </c>
      <c r="K68" s="172"/>
      <c r="L68" s="177"/>
    </row>
    <row r="69" s="8" customFormat="1" ht="19.92" customHeight="1">
      <c r="B69" s="171"/>
      <c r="C69" s="172"/>
      <c r="D69" s="173" t="s">
        <v>151</v>
      </c>
      <c r="E69" s="174"/>
      <c r="F69" s="174"/>
      <c r="G69" s="174"/>
      <c r="H69" s="174"/>
      <c r="I69" s="175"/>
      <c r="J69" s="176">
        <f>J350</f>
        <v>0</v>
      </c>
      <c r="K69" s="172"/>
      <c r="L69" s="177"/>
    </row>
    <row r="70" s="8" customFormat="1" ht="19.92" customHeight="1">
      <c r="B70" s="171"/>
      <c r="C70" s="172"/>
      <c r="D70" s="173" t="s">
        <v>152</v>
      </c>
      <c r="E70" s="174"/>
      <c r="F70" s="174"/>
      <c r="G70" s="174"/>
      <c r="H70" s="174"/>
      <c r="I70" s="175"/>
      <c r="J70" s="176">
        <f>J390</f>
        <v>0</v>
      </c>
      <c r="K70" s="172"/>
      <c r="L70" s="177"/>
    </row>
    <row r="71" s="7" customFormat="1" ht="24.96" customHeight="1">
      <c r="B71" s="164"/>
      <c r="C71" s="165"/>
      <c r="D71" s="166" t="s">
        <v>153</v>
      </c>
      <c r="E71" s="167"/>
      <c r="F71" s="167"/>
      <c r="G71" s="167"/>
      <c r="H71" s="167"/>
      <c r="I71" s="168"/>
      <c r="J71" s="169">
        <f>J393</f>
        <v>0</v>
      </c>
      <c r="K71" s="165"/>
      <c r="L71" s="170"/>
    </row>
    <row r="72" s="8" customFormat="1" ht="19.92" customHeight="1">
      <c r="B72" s="171"/>
      <c r="C72" s="172"/>
      <c r="D72" s="173" t="s">
        <v>154</v>
      </c>
      <c r="E72" s="174"/>
      <c r="F72" s="174"/>
      <c r="G72" s="174"/>
      <c r="H72" s="174"/>
      <c r="I72" s="175"/>
      <c r="J72" s="176">
        <f>J394</f>
        <v>0</v>
      </c>
      <c r="K72" s="172"/>
      <c r="L72" s="177"/>
    </row>
    <row r="73" s="1" customFormat="1" ht="21.84" customHeight="1">
      <c r="B73" s="36"/>
      <c r="C73" s="37"/>
      <c r="D73" s="37"/>
      <c r="E73" s="37"/>
      <c r="F73" s="37"/>
      <c r="G73" s="37"/>
      <c r="H73" s="37"/>
      <c r="I73" s="130"/>
      <c r="J73" s="37"/>
      <c r="K73" s="37"/>
      <c r="L73" s="41"/>
    </row>
    <row r="74" s="1" customFormat="1" ht="6.96" customHeight="1">
      <c r="B74" s="55"/>
      <c r="C74" s="56"/>
      <c r="D74" s="56"/>
      <c r="E74" s="56"/>
      <c r="F74" s="56"/>
      <c r="G74" s="56"/>
      <c r="H74" s="56"/>
      <c r="I74" s="154"/>
      <c r="J74" s="56"/>
      <c r="K74" s="56"/>
      <c r="L74" s="41"/>
    </row>
    <row r="78" s="1" customFormat="1" ht="6.96" customHeight="1">
      <c r="B78" s="57"/>
      <c r="C78" s="58"/>
      <c r="D78" s="58"/>
      <c r="E78" s="58"/>
      <c r="F78" s="58"/>
      <c r="G78" s="58"/>
      <c r="H78" s="58"/>
      <c r="I78" s="157"/>
      <c r="J78" s="58"/>
      <c r="K78" s="58"/>
      <c r="L78" s="41"/>
    </row>
    <row r="79" s="1" customFormat="1" ht="24.96" customHeight="1">
      <c r="B79" s="36"/>
      <c r="C79" s="21" t="s">
        <v>155</v>
      </c>
      <c r="D79" s="37"/>
      <c r="E79" s="37"/>
      <c r="F79" s="37"/>
      <c r="G79" s="37"/>
      <c r="H79" s="37"/>
      <c r="I79" s="130"/>
      <c r="J79" s="37"/>
      <c r="K79" s="37"/>
      <c r="L79" s="41"/>
    </row>
    <row r="80" s="1" customFormat="1" ht="6.96" customHeight="1">
      <c r="B80" s="36"/>
      <c r="C80" s="37"/>
      <c r="D80" s="37"/>
      <c r="E80" s="37"/>
      <c r="F80" s="37"/>
      <c r="G80" s="37"/>
      <c r="H80" s="37"/>
      <c r="I80" s="130"/>
      <c r="J80" s="37"/>
      <c r="K80" s="37"/>
      <c r="L80" s="41"/>
    </row>
    <row r="81" s="1" customFormat="1" ht="12" customHeight="1">
      <c r="B81" s="36"/>
      <c r="C81" s="30" t="s">
        <v>16</v>
      </c>
      <c r="D81" s="37"/>
      <c r="E81" s="37"/>
      <c r="F81" s="37"/>
      <c r="G81" s="37"/>
      <c r="H81" s="37"/>
      <c r="I81" s="130"/>
      <c r="J81" s="37"/>
      <c r="K81" s="37"/>
      <c r="L81" s="41"/>
    </row>
    <row r="82" s="1" customFormat="1" ht="16.5" customHeight="1">
      <c r="B82" s="36"/>
      <c r="C82" s="37"/>
      <c r="D82" s="37"/>
      <c r="E82" s="158" t="str">
        <f>E7</f>
        <v>VLTAVSKÁ - REKONSTRUKCE VOZOVKY A CHODNÍKŮ</v>
      </c>
      <c r="F82" s="30"/>
      <c r="G82" s="30"/>
      <c r="H82" s="30"/>
      <c r="I82" s="130"/>
      <c r="J82" s="37"/>
      <c r="K82" s="37"/>
      <c r="L82" s="41"/>
    </row>
    <row r="83" s="1" customFormat="1" ht="12" customHeight="1">
      <c r="B83" s="36"/>
      <c r="C83" s="30" t="s">
        <v>117</v>
      </c>
      <c r="D83" s="37"/>
      <c r="E83" s="37"/>
      <c r="F83" s="37"/>
      <c r="G83" s="37"/>
      <c r="H83" s="37"/>
      <c r="I83" s="130"/>
      <c r="J83" s="37"/>
      <c r="K83" s="37"/>
      <c r="L83" s="41"/>
    </row>
    <row r="84" s="1" customFormat="1" ht="16.5" customHeight="1">
      <c r="B84" s="36"/>
      <c r="C84" s="37"/>
      <c r="D84" s="37"/>
      <c r="E84" s="62" t="str">
        <f>E9</f>
        <v>SO 01 - Komunikace</v>
      </c>
      <c r="F84" s="37"/>
      <c r="G84" s="37"/>
      <c r="H84" s="37"/>
      <c r="I84" s="130"/>
      <c r="J84" s="37"/>
      <c r="K84" s="37"/>
      <c r="L84" s="41"/>
    </row>
    <row r="85" s="1" customFormat="1" ht="6.96" customHeight="1">
      <c r="B85" s="36"/>
      <c r="C85" s="37"/>
      <c r="D85" s="37"/>
      <c r="E85" s="37"/>
      <c r="F85" s="37"/>
      <c r="G85" s="37"/>
      <c r="H85" s="37"/>
      <c r="I85" s="130"/>
      <c r="J85" s="37"/>
      <c r="K85" s="37"/>
      <c r="L85" s="41"/>
    </row>
    <row r="86" s="1" customFormat="1" ht="12" customHeight="1">
      <c r="B86" s="36"/>
      <c r="C86" s="30" t="s">
        <v>20</v>
      </c>
      <c r="D86" s="37"/>
      <c r="E86" s="37"/>
      <c r="F86" s="25" t="str">
        <f>F12</f>
        <v>Praha 5 - Smíchov</v>
      </c>
      <c r="G86" s="37"/>
      <c r="H86" s="37"/>
      <c r="I86" s="132" t="s">
        <v>22</v>
      </c>
      <c r="J86" s="65" t="str">
        <f>IF(J12="","",J12)</f>
        <v>29. 3. 2018</v>
      </c>
      <c r="K86" s="37"/>
      <c r="L86" s="41"/>
    </row>
    <row r="87" s="1" customFormat="1" ht="6.96" customHeight="1">
      <c r="B87" s="36"/>
      <c r="C87" s="37"/>
      <c r="D87" s="37"/>
      <c r="E87" s="37"/>
      <c r="F87" s="37"/>
      <c r="G87" s="37"/>
      <c r="H87" s="37"/>
      <c r="I87" s="130"/>
      <c r="J87" s="37"/>
      <c r="K87" s="37"/>
      <c r="L87" s="41"/>
    </row>
    <row r="88" s="1" customFormat="1" ht="13.65" customHeight="1">
      <c r="B88" s="36"/>
      <c r="C88" s="30" t="s">
        <v>24</v>
      </c>
      <c r="D88" s="37"/>
      <c r="E88" s="37"/>
      <c r="F88" s="25" t="str">
        <f>E15</f>
        <v>Technická správa komunikací hl. m. Prahy, a.s.</v>
      </c>
      <c r="G88" s="37"/>
      <c r="H88" s="37"/>
      <c r="I88" s="132" t="s">
        <v>32</v>
      </c>
      <c r="J88" s="34" t="str">
        <f>E21</f>
        <v>Metroprojekt Praha, a.s.</v>
      </c>
      <c r="K88" s="37"/>
      <c r="L88" s="41"/>
    </row>
    <row r="89" s="1" customFormat="1" ht="13.65" customHeight="1">
      <c r="B89" s="36"/>
      <c r="C89" s="30" t="s">
        <v>30</v>
      </c>
      <c r="D89" s="37"/>
      <c r="E89" s="37"/>
      <c r="F89" s="25" t="str">
        <f>IF(E18="","",E18)</f>
        <v>Vyplň údaj</v>
      </c>
      <c r="G89" s="37"/>
      <c r="H89" s="37"/>
      <c r="I89" s="132" t="s">
        <v>37</v>
      </c>
      <c r="J89" s="34" t="str">
        <f>E24</f>
        <v xml:space="preserve"> </v>
      </c>
      <c r="K89" s="37"/>
      <c r="L89" s="41"/>
    </row>
    <row r="90" s="1" customFormat="1" ht="10.32" customHeight="1">
      <c r="B90" s="36"/>
      <c r="C90" s="37"/>
      <c r="D90" s="37"/>
      <c r="E90" s="37"/>
      <c r="F90" s="37"/>
      <c r="G90" s="37"/>
      <c r="H90" s="37"/>
      <c r="I90" s="130"/>
      <c r="J90" s="37"/>
      <c r="K90" s="37"/>
      <c r="L90" s="41"/>
    </row>
    <row r="91" s="9" customFormat="1" ht="29.28" customHeight="1">
      <c r="B91" s="178"/>
      <c r="C91" s="179" t="s">
        <v>156</v>
      </c>
      <c r="D91" s="180" t="s">
        <v>60</v>
      </c>
      <c r="E91" s="180" t="s">
        <v>56</v>
      </c>
      <c r="F91" s="180" t="s">
        <v>57</v>
      </c>
      <c r="G91" s="180" t="s">
        <v>157</v>
      </c>
      <c r="H91" s="180" t="s">
        <v>158</v>
      </c>
      <c r="I91" s="181" t="s">
        <v>159</v>
      </c>
      <c r="J91" s="180" t="s">
        <v>139</v>
      </c>
      <c r="K91" s="182" t="s">
        <v>160</v>
      </c>
      <c r="L91" s="183"/>
      <c r="M91" s="86" t="s">
        <v>1</v>
      </c>
      <c r="N91" s="87" t="s">
        <v>45</v>
      </c>
      <c r="O91" s="87" t="s">
        <v>161</v>
      </c>
      <c r="P91" s="87" t="s">
        <v>162</v>
      </c>
      <c r="Q91" s="87" t="s">
        <v>163</v>
      </c>
      <c r="R91" s="87" t="s">
        <v>164</v>
      </c>
      <c r="S91" s="87" t="s">
        <v>165</v>
      </c>
      <c r="T91" s="88" t="s">
        <v>166</v>
      </c>
    </row>
    <row r="92" s="1" customFormat="1" ht="22.8" customHeight="1">
      <c r="B92" s="36"/>
      <c r="C92" s="93" t="s">
        <v>167</v>
      </c>
      <c r="D92" s="37"/>
      <c r="E92" s="37"/>
      <c r="F92" s="37"/>
      <c r="G92" s="37"/>
      <c r="H92" s="37"/>
      <c r="I92" s="130"/>
      <c r="J92" s="184">
        <f>BK92</f>
        <v>0</v>
      </c>
      <c r="K92" s="37"/>
      <c r="L92" s="41"/>
      <c r="M92" s="89"/>
      <c r="N92" s="90"/>
      <c r="O92" s="90"/>
      <c r="P92" s="185">
        <f>P93+P393</f>
        <v>0</v>
      </c>
      <c r="Q92" s="90"/>
      <c r="R92" s="185">
        <f>R93+R393</f>
        <v>685.06448230000001</v>
      </c>
      <c r="S92" s="90"/>
      <c r="T92" s="186">
        <f>T93+T393</f>
        <v>4386.7766999999994</v>
      </c>
      <c r="AT92" s="15" t="s">
        <v>74</v>
      </c>
      <c r="AU92" s="15" t="s">
        <v>141</v>
      </c>
      <c r="BK92" s="187">
        <f>BK93+BK393</f>
        <v>0</v>
      </c>
    </row>
    <row r="93" s="10" customFormat="1" ht="25.92" customHeight="1">
      <c r="B93" s="188"/>
      <c r="C93" s="189"/>
      <c r="D93" s="190" t="s">
        <v>74</v>
      </c>
      <c r="E93" s="191" t="s">
        <v>168</v>
      </c>
      <c r="F93" s="191" t="s">
        <v>169</v>
      </c>
      <c r="G93" s="189"/>
      <c r="H93" s="189"/>
      <c r="I93" s="192"/>
      <c r="J93" s="193">
        <f>BK93</f>
        <v>0</v>
      </c>
      <c r="K93" s="189"/>
      <c r="L93" s="194"/>
      <c r="M93" s="195"/>
      <c r="N93" s="196"/>
      <c r="O93" s="196"/>
      <c r="P93" s="197">
        <f>P94+P174+P182+P187+P192+P287+P294+P300+P350+P390</f>
        <v>0</v>
      </c>
      <c r="Q93" s="196"/>
      <c r="R93" s="197">
        <f>R94+R174+R182+R187+R192+R287+R294+R300+R350+R390</f>
        <v>685.06448230000001</v>
      </c>
      <c r="S93" s="196"/>
      <c r="T93" s="198">
        <f>T94+T174+T182+T187+T192+T287+T294+T300+T350+T390</f>
        <v>4386.7766999999994</v>
      </c>
      <c r="AR93" s="199" t="s">
        <v>83</v>
      </c>
      <c r="AT93" s="200" t="s">
        <v>74</v>
      </c>
      <c r="AU93" s="200" t="s">
        <v>75</v>
      </c>
      <c r="AY93" s="199" t="s">
        <v>170</v>
      </c>
      <c r="BK93" s="201">
        <f>BK94+BK174+BK182+BK187+BK192+BK287+BK294+BK300+BK350+BK390</f>
        <v>0</v>
      </c>
    </row>
    <row r="94" s="10" customFormat="1" ht="22.8" customHeight="1">
      <c r="B94" s="188"/>
      <c r="C94" s="189"/>
      <c r="D94" s="190" t="s">
        <v>74</v>
      </c>
      <c r="E94" s="202" t="s">
        <v>83</v>
      </c>
      <c r="F94" s="202" t="s">
        <v>171</v>
      </c>
      <c r="G94" s="189"/>
      <c r="H94" s="189"/>
      <c r="I94" s="192"/>
      <c r="J94" s="203">
        <f>BK94</f>
        <v>0</v>
      </c>
      <c r="K94" s="189"/>
      <c r="L94" s="194"/>
      <c r="M94" s="195"/>
      <c r="N94" s="196"/>
      <c r="O94" s="196"/>
      <c r="P94" s="197">
        <f>SUM(P95:P173)</f>
        <v>0</v>
      </c>
      <c r="Q94" s="196"/>
      <c r="R94" s="197">
        <f>SUM(R95:R173)</f>
        <v>7.1533319999999998</v>
      </c>
      <c r="S94" s="196"/>
      <c r="T94" s="198">
        <f>SUM(T95:T173)</f>
        <v>4141.3174999999992</v>
      </c>
      <c r="AR94" s="199" t="s">
        <v>83</v>
      </c>
      <c r="AT94" s="200" t="s">
        <v>74</v>
      </c>
      <c r="AU94" s="200" t="s">
        <v>83</v>
      </c>
      <c r="AY94" s="199" t="s">
        <v>170</v>
      </c>
      <c r="BK94" s="201">
        <f>SUM(BK95:BK173)</f>
        <v>0</v>
      </c>
    </row>
    <row r="95" s="1" customFormat="1" ht="33.75" customHeight="1">
      <c r="B95" s="36"/>
      <c r="C95" s="204" t="s">
        <v>83</v>
      </c>
      <c r="D95" s="204" t="s">
        <v>172</v>
      </c>
      <c r="E95" s="205" t="s">
        <v>173</v>
      </c>
      <c r="F95" s="206" t="s">
        <v>174</v>
      </c>
      <c r="G95" s="207" t="s">
        <v>175</v>
      </c>
      <c r="H95" s="208">
        <v>20</v>
      </c>
      <c r="I95" s="209"/>
      <c r="J95" s="210">
        <f>ROUND(I95*H95,2)</f>
        <v>0</v>
      </c>
      <c r="K95" s="206" t="s">
        <v>176</v>
      </c>
      <c r="L95" s="41"/>
      <c r="M95" s="211" t="s">
        <v>1</v>
      </c>
      <c r="N95" s="212" t="s">
        <v>46</v>
      </c>
      <c r="O95" s="77"/>
      <c r="P95" s="213">
        <f>O95*H95</f>
        <v>0</v>
      </c>
      <c r="Q95" s="213">
        <v>0</v>
      </c>
      <c r="R95" s="213">
        <f>Q95*H95</f>
        <v>0</v>
      </c>
      <c r="S95" s="213">
        <v>0.29499999999999998</v>
      </c>
      <c r="T95" s="214">
        <f>S95*H95</f>
        <v>5.8999999999999995</v>
      </c>
      <c r="AR95" s="15" t="s">
        <v>177</v>
      </c>
      <c r="AT95" s="15" t="s">
        <v>172</v>
      </c>
      <c r="AU95" s="15" t="s">
        <v>85</v>
      </c>
      <c r="AY95" s="15" t="s">
        <v>170</v>
      </c>
      <c r="BE95" s="215">
        <f>IF(N95="základní",J95,0)</f>
        <v>0</v>
      </c>
      <c r="BF95" s="215">
        <f>IF(N95="snížená",J95,0)</f>
        <v>0</v>
      </c>
      <c r="BG95" s="215">
        <f>IF(N95="zákl. přenesená",J95,0)</f>
        <v>0</v>
      </c>
      <c r="BH95" s="215">
        <f>IF(N95="sníž. přenesená",J95,0)</f>
        <v>0</v>
      </c>
      <c r="BI95" s="215">
        <f>IF(N95="nulová",J95,0)</f>
        <v>0</v>
      </c>
      <c r="BJ95" s="15" t="s">
        <v>83</v>
      </c>
      <c r="BK95" s="215">
        <f>ROUND(I95*H95,2)</f>
        <v>0</v>
      </c>
      <c r="BL95" s="15" t="s">
        <v>177</v>
      </c>
      <c r="BM95" s="15" t="s">
        <v>178</v>
      </c>
    </row>
    <row r="96" s="1" customFormat="1">
      <c r="B96" s="36"/>
      <c r="C96" s="37"/>
      <c r="D96" s="216" t="s">
        <v>179</v>
      </c>
      <c r="E96" s="37"/>
      <c r="F96" s="217" t="s">
        <v>180</v>
      </c>
      <c r="G96" s="37"/>
      <c r="H96" s="37"/>
      <c r="I96" s="130"/>
      <c r="J96" s="37"/>
      <c r="K96" s="37"/>
      <c r="L96" s="41"/>
      <c r="M96" s="218"/>
      <c r="N96" s="77"/>
      <c r="O96" s="77"/>
      <c r="P96" s="77"/>
      <c r="Q96" s="77"/>
      <c r="R96" s="77"/>
      <c r="S96" s="77"/>
      <c r="T96" s="78"/>
      <c r="AT96" s="15" t="s">
        <v>179</v>
      </c>
      <c r="AU96" s="15" t="s">
        <v>85</v>
      </c>
    </row>
    <row r="97" s="11" customFormat="1">
      <c r="B97" s="219"/>
      <c r="C97" s="220"/>
      <c r="D97" s="216" t="s">
        <v>181</v>
      </c>
      <c r="E97" s="221" t="s">
        <v>1</v>
      </c>
      <c r="F97" s="222" t="s">
        <v>182</v>
      </c>
      <c r="G97" s="220"/>
      <c r="H97" s="221" t="s">
        <v>1</v>
      </c>
      <c r="I97" s="223"/>
      <c r="J97" s="220"/>
      <c r="K97" s="220"/>
      <c r="L97" s="224"/>
      <c r="M97" s="225"/>
      <c r="N97" s="226"/>
      <c r="O97" s="226"/>
      <c r="P97" s="226"/>
      <c r="Q97" s="226"/>
      <c r="R97" s="226"/>
      <c r="S97" s="226"/>
      <c r="T97" s="227"/>
      <c r="AT97" s="228" t="s">
        <v>181</v>
      </c>
      <c r="AU97" s="228" t="s">
        <v>85</v>
      </c>
      <c r="AV97" s="11" t="s">
        <v>83</v>
      </c>
      <c r="AW97" s="11" t="s">
        <v>36</v>
      </c>
      <c r="AX97" s="11" t="s">
        <v>75</v>
      </c>
      <c r="AY97" s="228" t="s">
        <v>170</v>
      </c>
    </row>
    <row r="98" s="12" customFormat="1">
      <c r="B98" s="229"/>
      <c r="C98" s="230"/>
      <c r="D98" s="216" t="s">
        <v>181</v>
      </c>
      <c r="E98" s="231" t="s">
        <v>1</v>
      </c>
      <c r="F98" s="232" t="s">
        <v>183</v>
      </c>
      <c r="G98" s="230"/>
      <c r="H98" s="233">
        <v>20</v>
      </c>
      <c r="I98" s="234"/>
      <c r="J98" s="230"/>
      <c r="K98" s="230"/>
      <c r="L98" s="235"/>
      <c r="M98" s="236"/>
      <c r="N98" s="237"/>
      <c r="O98" s="237"/>
      <c r="P98" s="237"/>
      <c r="Q98" s="237"/>
      <c r="R98" s="237"/>
      <c r="S98" s="237"/>
      <c r="T98" s="238"/>
      <c r="AT98" s="239" t="s">
        <v>181</v>
      </c>
      <c r="AU98" s="239" t="s">
        <v>85</v>
      </c>
      <c r="AV98" s="12" t="s">
        <v>85</v>
      </c>
      <c r="AW98" s="12" t="s">
        <v>36</v>
      </c>
      <c r="AX98" s="12" t="s">
        <v>83</v>
      </c>
      <c r="AY98" s="239" t="s">
        <v>170</v>
      </c>
    </row>
    <row r="99" s="1" customFormat="1" ht="22.5" customHeight="1">
      <c r="B99" s="36"/>
      <c r="C99" s="204" t="s">
        <v>85</v>
      </c>
      <c r="D99" s="204" t="s">
        <v>172</v>
      </c>
      <c r="E99" s="205" t="s">
        <v>184</v>
      </c>
      <c r="F99" s="206" t="s">
        <v>185</v>
      </c>
      <c r="G99" s="207" t="s">
        <v>175</v>
      </c>
      <c r="H99" s="208">
        <v>2699.0999999999999</v>
      </c>
      <c r="I99" s="209"/>
      <c r="J99" s="210">
        <f>ROUND(I99*H99,2)</f>
        <v>0</v>
      </c>
      <c r="K99" s="206" t="s">
        <v>176</v>
      </c>
      <c r="L99" s="41"/>
      <c r="M99" s="211" t="s">
        <v>1</v>
      </c>
      <c r="N99" s="212" t="s">
        <v>46</v>
      </c>
      <c r="O99" s="77"/>
      <c r="P99" s="213">
        <f>O99*H99</f>
        <v>0</v>
      </c>
      <c r="Q99" s="213">
        <v>0</v>
      </c>
      <c r="R99" s="213">
        <f>Q99*H99</f>
        <v>0</v>
      </c>
      <c r="S99" s="213">
        <v>0.098000000000000004</v>
      </c>
      <c r="T99" s="214">
        <f>S99*H99</f>
        <v>264.51179999999999</v>
      </c>
      <c r="AR99" s="15" t="s">
        <v>177</v>
      </c>
      <c r="AT99" s="15" t="s">
        <v>172</v>
      </c>
      <c r="AU99" s="15" t="s">
        <v>85</v>
      </c>
      <c r="AY99" s="15" t="s">
        <v>170</v>
      </c>
      <c r="BE99" s="215">
        <f>IF(N99="základní",J99,0)</f>
        <v>0</v>
      </c>
      <c r="BF99" s="215">
        <f>IF(N99="snížená",J99,0)</f>
        <v>0</v>
      </c>
      <c r="BG99" s="215">
        <f>IF(N99="zákl. přenesená",J99,0)</f>
        <v>0</v>
      </c>
      <c r="BH99" s="215">
        <f>IF(N99="sníž. přenesená",J99,0)</f>
        <v>0</v>
      </c>
      <c r="BI99" s="215">
        <f>IF(N99="nulová",J99,0)</f>
        <v>0</v>
      </c>
      <c r="BJ99" s="15" t="s">
        <v>83</v>
      </c>
      <c r="BK99" s="215">
        <f>ROUND(I99*H99,2)</f>
        <v>0</v>
      </c>
      <c r="BL99" s="15" t="s">
        <v>177</v>
      </c>
      <c r="BM99" s="15" t="s">
        <v>186</v>
      </c>
    </row>
    <row r="100" s="1" customFormat="1">
      <c r="B100" s="36"/>
      <c r="C100" s="37"/>
      <c r="D100" s="216" t="s">
        <v>179</v>
      </c>
      <c r="E100" s="37"/>
      <c r="F100" s="217" t="s">
        <v>187</v>
      </c>
      <c r="G100" s="37"/>
      <c r="H100" s="37"/>
      <c r="I100" s="130"/>
      <c r="J100" s="37"/>
      <c r="K100" s="37"/>
      <c r="L100" s="41"/>
      <c r="M100" s="218"/>
      <c r="N100" s="77"/>
      <c r="O100" s="77"/>
      <c r="P100" s="77"/>
      <c r="Q100" s="77"/>
      <c r="R100" s="77"/>
      <c r="S100" s="77"/>
      <c r="T100" s="78"/>
      <c r="AT100" s="15" t="s">
        <v>179</v>
      </c>
      <c r="AU100" s="15" t="s">
        <v>85</v>
      </c>
    </row>
    <row r="101" s="11" customFormat="1">
      <c r="B101" s="219"/>
      <c r="C101" s="220"/>
      <c r="D101" s="216" t="s">
        <v>181</v>
      </c>
      <c r="E101" s="221" t="s">
        <v>1</v>
      </c>
      <c r="F101" s="222" t="s">
        <v>182</v>
      </c>
      <c r="G101" s="220"/>
      <c r="H101" s="221" t="s">
        <v>1</v>
      </c>
      <c r="I101" s="223"/>
      <c r="J101" s="220"/>
      <c r="K101" s="220"/>
      <c r="L101" s="224"/>
      <c r="M101" s="225"/>
      <c r="N101" s="226"/>
      <c r="O101" s="226"/>
      <c r="P101" s="226"/>
      <c r="Q101" s="226"/>
      <c r="R101" s="226"/>
      <c r="S101" s="226"/>
      <c r="T101" s="227"/>
      <c r="AT101" s="228" t="s">
        <v>181</v>
      </c>
      <c r="AU101" s="228" t="s">
        <v>85</v>
      </c>
      <c r="AV101" s="11" t="s">
        <v>83</v>
      </c>
      <c r="AW101" s="11" t="s">
        <v>36</v>
      </c>
      <c r="AX101" s="11" t="s">
        <v>75</v>
      </c>
      <c r="AY101" s="228" t="s">
        <v>170</v>
      </c>
    </row>
    <row r="102" s="12" customFormat="1">
      <c r="B102" s="229"/>
      <c r="C102" s="230"/>
      <c r="D102" s="216" t="s">
        <v>181</v>
      </c>
      <c r="E102" s="231" t="s">
        <v>1</v>
      </c>
      <c r="F102" s="232" t="s">
        <v>188</v>
      </c>
      <c r="G102" s="230"/>
      <c r="H102" s="233">
        <v>2699.0999999999999</v>
      </c>
      <c r="I102" s="234"/>
      <c r="J102" s="230"/>
      <c r="K102" s="230"/>
      <c r="L102" s="235"/>
      <c r="M102" s="236"/>
      <c r="N102" s="237"/>
      <c r="O102" s="237"/>
      <c r="P102" s="237"/>
      <c r="Q102" s="237"/>
      <c r="R102" s="237"/>
      <c r="S102" s="237"/>
      <c r="T102" s="238"/>
      <c r="AT102" s="239" t="s">
        <v>181</v>
      </c>
      <c r="AU102" s="239" t="s">
        <v>85</v>
      </c>
      <c r="AV102" s="12" t="s">
        <v>85</v>
      </c>
      <c r="AW102" s="12" t="s">
        <v>36</v>
      </c>
      <c r="AX102" s="12" t="s">
        <v>83</v>
      </c>
      <c r="AY102" s="239" t="s">
        <v>170</v>
      </c>
    </row>
    <row r="103" s="1" customFormat="1" ht="22.5" customHeight="1">
      <c r="B103" s="36"/>
      <c r="C103" s="204" t="s">
        <v>189</v>
      </c>
      <c r="D103" s="204" t="s">
        <v>172</v>
      </c>
      <c r="E103" s="205" t="s">
        <v>190</v>
      </c>
      <c r="F103" s="206" t="s">
        <v>191</v>
      </c>
      <c r="G103" s="207" t="s">
        <v>175</v>
      </c>
      <c r="H103" s="208">
        <v>2699.0999999999999</v>
      </c>
      <c r="I103" s="209"/>
      <c r="J103" s="210">
        <f>ROUND(I103*H103,2)</f>
        <v>0</v>
      </c>
      <c r="K103" s="206" t="s">
        <v>176</v>
      </c>
      <c r="L103" s="41"/>
      <c r="M103" s="211" t="s">
        <v>1</v>
      </c>
      <c r="N103" s="212" t="s">
        <v>46</v>
      </c>
      <c r="O103" s="77"/>
      <c r="P103" s="213">
        <f>O103*H103</f>
        <v>0</v>
      </c>
      <c r="Q103" s="213">
        <v>0</v>
      </c>
      <c r="R103" s="213">
        <f>Q103*H103</f>
        <v>0</v>
      </c>
      <c r="S103" s="213">
        <v>0.28999999999999998</v>
      </c>
      <c r="T103" s="214">
        <f>S103*H103</f>
        <v>782.73899999999992</v>
      </c>
      <c r="AR103" s="15" t="s">
        <v>177</v>
      </c>
      <c r="AT103" s="15" t="s">
        <v>172</v>
      </c>
      <c r="AU103" s="15" t="s">
        <v>85</v>
      </c>
      <c r="AY103" s="15" t="s">
        <v>170</v>
      </c>
      <c r="BE103" s="215">
        <f>IF(N103="základní",J103,0)</f>
        <v>0</v>
      </c>
      <c r="BF103" s="215">
        <f>IF(N103="snížená",J103,0)</f>
        <v>0</v>
      </c>
      <c r="BG103" s="215">
        <f>IF(N103="zákl. přenesená",J103,0)</f>
        <v>0</v>
      </c>
      <c r="BH103" s="215">
        <f>IF(N103="sníž. přenesená",J103,0)</f>
        <v>0</v>
      </c>
      <c r="BI103" s="215">
        <f>IF(N103="nulová",J103,0)</f>
        <v>0</v>
      </c>
      <c r="BJ103" s="15" t="s">
        <v>83</v>
      </c>
      <c r="BK103" s="215">
        <f>ROUND(I103*H103,2)</f>
        <v>0</v>
      </c>
      <c r="BL103" s="15" t="s">
        <v>177</v>
      </c>
      <c r="BM103" s="15" t="s">
        <v>192</v>
      </c>
    </row>
    <row r="104" s="1" customFormat="1">
      <c r="B104" s="36"/>
      <c r="C104" s="37"/>
      <c r="D104" s="216" t="s">
        <v>179</v>
      </c>
      <c r="E104" s="37"/>
      <c r="F104" s="217" t="s">
        <v>187</v>
      </c>
      <c r="G104" s="37"/>
      <c r="H104" s="37"/>
      <c r="I104" s="130"/>
      <c r="J104" s="37"/>
      <c r="K104" s="37"/>
      <c r="L104" s="41"/>
      <c r="M104" s="218"/>
      <c r="N104" s="77"/>
      <c r="O104" s="77"/>
      <c r="P104" s="77"/>
      <c r="Q104" s="77"/>
      <c r="R104" s="77"/>
      <c r="S104" s="77"/>
      <c r="T104" s="78"/>
      <c r="AT104" s="15" t="s">
        <v>179</v>
      </c>
      <c r="AU104" s="15" t="s">
        <v>85</v>
      </c>
    </row>
    <row r="105" s="11" customFormat="1">
      <c r="B105" s="219"/>
      <c r="C105" s="220"/>
      <c r="D105" s="216" t="s">
        <v>181</v>
      </c>
      <c r="E105" s="221" t="s">
        <v>1</v>
      </c>
      <c r="F105" s="222" t="s">
        <v>182</v>
      </c>
      <c r="G105" s="220"/>
      <c r="H105" s="221" t="s">
        <v>1</v>
      </c>
      <c r="I105" s="223"/>
      <c r="J105" s="220"/>
      <c r="K105" s="220"/>
      <c r="L105" s="224"/>
      <c r="M105" s="225"/>
      <c r="N105" s="226"/>
      <c r="O105" s="226"/>
      <c r="P105" s="226"/>
      <c r="Q105" s="226"/>
      <c r="R105" s="226"/>
      <c r="S105" s="226"/>
      <c r="T105" s="227"/>
      <c r="AT105" s="228" t="s">
        <v>181</v>
      </c>
      <c r="AU105" s="228" t="s">
        <v>85</v>
      </c>
      <c r="AV105" s="11" t="s">
        <v>83</v>
      </c>
      <c r="AW105" s="11" t="s">
        <v>36</v>
      </c>
      <c r="AX105" s="11" t="s">
        <v>75</v>
      </c>
      <c r="AY105" s="228" t="s">
        <v>170</v>
      </c>
    </row>
    <row r="106" s="12" customFormat="1">
      <c r="B106" s="229"/>
      <c r="C106" s="230"/>
      <c r="D106" s="216" t="s">
        <v>181</v>
      </c>
      <c r="E106" s="231" t="s">
        <v>1</v>
      </c>
      <c r="F106" s="232" t="s">
        <v>193</v>
      </c>
      <c r="G106" s="230"/>
      <c r="H106" s="233">
        <v>2699.0999999999999</v>
      </c>
      <c r="I106" s="234"/>
      <c r="J106" s="230"/>
      <c r="K106" s="230"/>
      <c r="L106" s="235"/>
      <c r="M106" s="236"/>
      <c r="N106" s="237"/>
      <c r="O106" s="237"/>
      <c r="P106" s="237"/>
      <c r="Q106" s="237"/>
      <c r="R106" s="237"/>
      <c r="S106" s="237"/>
      <c r="T106" s="238"/>
      <c r="AT106" s="239" t="s">
        <v>181</v>
      </c>
      <c r="AU106" s="239" t="s">
        <v>85</v>
      </c>
      <c r="AV106" s="12" t="s">
        <v>85</v>
      </c>
      <c r="AW106" s="12" t="s">
        <v>36</v>
      </c>
      <c r="AX106" s="12" t="s">
        <v>83</v>
      </c>
      <c r="AY106" s="239" t="s">
        <v>170</v>
      </c>
    </row>
    <row r="107" s="1" customFormat="1" ht="22.5" customHeight="1">
      <c r="B107" s="36"/>
      <c r="C107" s="204" t="s">
        <v>177</v>
      </c>
      <c r="D107" s="204" t="s">
        <v>172</v>
      </c>
      <c r="E107" s="205" t="s">
        <v>194</v>
      </c>
      <c r="F107" s="206" t="s">
        <v>195</v>
      </c>
      <c r="G107" s="207" t="s">
        <v>175</v>
      </c>
      <c r="H107" s="208">
        <v>2954.1999999999998</v>
      </c>
      <c r="I107" s="209"/>
      <c r="J107" s="210">
        <f>ROUND(I107*H107,2)</f>
        <v>0</v>
      </c>
      <c r="K107" s="206" t="s">
        <v>176</v>
      </c>
      <c r="L107" s="41"/>
      <c r="M107" s="211" t="s">
        <v>1</v>
      </c>
      <c r="N107" s="212" t="s">
        <v>46</v>
      </c>
      <c r="O107" s="77"/>
      <c r="P107" s="213">
        <f>O107*H107</f>
        <v>0</v>
      </c>
      <c r="Q107" s="213">
        <v>0</v>
      </c>
      <c r="R107" s="213">
        <f>Q107*H107</f>
        <v>0</v>
      </c>
      <c r="S107" s="213">
        <v>0.75</v>
      </c>
      <c r="T107" s="214">
        <f>S107*H107</f>
        <v>2215.6499999999996</v>
      </c>
      <c r="AR107" s="15" t="s">
        <v>177</v>
      </c>
      <c r="AT107" s="15" t="s">
        <v>172</v>
      </c>
      <c r="AU107" s="15" t="s">
        <v>85</v>
      </c>
      <c r="AY107" s="15" t="s">
        <v>170</v>
      </c>
      <c r="BE107" s="215">
        <f>IF(N107="základní",J107,0)</f>
        <v>0</v>
      </c>
      <c r="BF107" s="215">
        <f>IF(N107="snížená",J107,0)</f>
        <v>0</v>
      </c>
      <c r="BG107" s="215">
        <f>IF(N107="zákl. přenesená",J107,0)</f>
        <v>0</v>
      </c>
      <c r="BH107" s="215">
        <f>IF(N107="sníž. přenesená",J107,0)</f>
        <v>0</v>
      </c>
      <c r="BI107" s="215">
        <f>IF(N107="nulová",J107,0)</f>
        <v>0</v>
      </c>
      <c r="BJ107" s="15" t="s">
        <v>83</v>
      </c>
      <c r="BK107" s="215">
        <f>ROUND(I107*H107,2)</f>
        <v>0</v>
      </c>
      <c r="BL107" s="15" t="s">
        <v>177</v>
      </c>
      <c r="BM107" s="15" t="s">
        <v>196</v>
      </c>
    </row>
    <row r="108" s="1" customFormat="1">
      <c r="B108" s="36"/>
      <c r="C108" s="37"/>
      <c r="D108" s="216" t="s">
        <v>179</v>
      </c>
      <c r="E108" s="37"/>
      <c r="F108" s="217" t="s">
        <v>187</v>
      </c>
      <c r="G108" s="37"/>
      <c r="H108" s="37"/>
      <c r="I108" s="130"/>
      <c r="J108" s="37"/>
      <c r="K108" s="37"/>
      <c r="L108" s="41"/>
      <c r="M108" s="218"/>
      <c r="N108" s="77"/>
      <c r="O108" s="77"/>
      <c r="P108" s="77"/>
      <c r="Q108" s="77"/>
      <c r="R108" s="77"/>
      <c r="S108" s="77"/>
      <c r="T108" s="78"/>
      <c r="AT108" s="15" t="s">
        <v>179</v>
      </c>
      <c r="AU108" s="15" t="s">
        <v>85</v>
      </c>
    </row>
    <row r="109" s="11" customFormat="1">
      <c r="B109" s="219"/>
      <c r="C109" s="220"/>
      <c r="D109" s="216" t="s">
        <v>181</v>
      </c>
      <c r="E109" s="221" t="s">
        <v>1</v>
      </c>
      <c r="F109" s="222" t="s">
        <v>182</v>
      </c>
      <c r="G109" s="220"/>
      <c r="H109" s="221" t="s">
        <v>1</v>
      </c>
      <c r="I109" s="223"/>
      <c r="J109" s="220"/>
      <c r="K109" s="220"/>
      <c r="L109" s="224"/>
      <c r="M109" s="225"/>
      <c r="N109" s="226"/>
      <c r="O109" s="226"/>
      <c r="P109" s="226"/>
      <c r="Q109" s="226"/>
      <c r="R109" s="226"/>
      <c r="S109" s="226"/>
      <c r="T109" s="227"/>
      <c r="AT109" s="228" t="s">
        <v>181</v>
      </c>
      <c r="AU109" s="228" t="s">
        <v>85</v>
      </c>
      <c r="AV109" s="11" t="s">
        <v>83</v>
      </c>
      <c r="AW109" s="11" t="s">
        <v>36</v>
      </c>
      <c r="AX109" s="11" t="s">
        <v>75</v>
      </c>
      <c r="AY109" s="228" t="s">
        <v>170</v>
      </c>
    </row>
    <row r="110" s="12" customFormat="1">
      <c r="B110" s="229"/>
      <c r="C110" s="230"/>
      <c r="D110" s="216" t="s">
        <v>181</v>
      </c>
      <c r="E110" s="231" t="s">
        <v>1</v>
      </c>
      <c r="F110" s="232" t="s">
        <v>134</v>
      </c>
      <c r="G110" s="230"/>
      <c r="H110" s="233">
        <v>2954.1999999999998</v>
      </c>
      <c r="I110" s="234"/>
      <c r="J110" s="230"/>
      <c r="K110" s="230"/>
      <c r="L110" s="235"/>
      <c r="M110" s="236"/>
      <c r="N110" s="237"/>
      <c r="O110" s="237"/>
      <c r="P110" s="237"/>
      <c r="Q110" s="237"/>
      <c r="R110" s="237"/>
      <c r="S110" s="237"/>
      <c r="T110" s="238"/>
      <c r="AT110" s="239" t="s">
        <v>181</v>
      </c>
      <c r="AU110" s="239" t="s">
        <v>85</v>
      </c>
      <c r="AV110" s="12" t="s">
        <v>85</v>
      </c>
      <c r="AW110" s="12" t="s">
        <v>36</v>
      </c>
      <c r="AX110" s="12" t="s">
        <v>83</v>
      </c>
      <c r="AY110" s="239" t="s">
        <v>170</v>
      </c>
    </row>
    <row r="111" s="1" customFormat="1" ht="22.5" customHeight="1">
      <c r="B111" s="36"/>
      <c r="C111" s="204" t="s">
        <v>197</v>
      </c>
      <c r="D111" s="204" t="s">
        <v>172</v>
      </c>
      <c r="E111" s="205" t="s">
        <v>198</v>
      </c>
      <c r="F111" s="206" t="s">
        <v>199</v>
      </c>
      <c r="G111" s="207" t="s">
        <v>175</v>
      </c>
      <c r="H111" s="208">
        <v>3093.9499999999998</v>
      </c>
      <c r="I111" s="209"/>
      <c r="J111" s="210">
        <f>ROUND(I111*H111,2)</f>
        <v>0</v>
      </c>
      <c r="K111" s="206" t="s">
        <v>176</v>
      </c>
      <c r="L111" s="41"/>
      <c r="M111" s="211" t="s">
        <v>1</v>
      </c>
      <c r="N111" s="212" t="s">
        <v>46</v>
      </c>
      <c r="O111" s="77"/>
      <c r="P111" s="213">
        <f>O111*H111</f>
        <v>0</v>
      </c>
      <c r="Q111" s="213">
        <v>0.00016000000000000001</v>
      </c>
      <c r="R111" s="213">
        <f>Q111*H111</f>
        <v>0.49503200000000003</v>
      </c>
      <c r="S111" s="213">
        <v>0.25600000000000001</v>
      </c>
      <c r="T111" s="214">
        <f>S111*H111</f>
        <v>792.05119999999999</v>
      </c>
      <c r="AR111" s="15" t="s">
        <v>177</v>
      </c>
      <c r="AT111" s="15" t="s">
        <v>172</v>
      </c>
      <c r="AU111" s="15" t="s">
        <v>85</v>
      </c>
      <c r="AY111" s="15" t="s">
        <v>170</v>
      </c>
      <c r="BE111" s="215">
        <f>IF(N111="základní",J111,0)</f>
        <v>0</v>
      </c>
      <c r="BF111" s="215">
        <f>IF(N111="snížená",J111,0)</f>
        <v>0</v>
      </c>
      <c r="BG111" s="215">
        <f>IF(N111="zákl. přenesená",J111,0)</f>
        <v>0</v>
      </c>
      <c r="BH111" s="215">
        <f>IF(N111="sníž. přenesená",J111,0)</f>
        <v>0</v>
      </c>
      <c r="BI111" s="215">
        <f>IF(N111="nulová",J111,0)</f>
        <v>0</v>
      </c>
      <c r="BJ111" s="15" t="s">
        <v>83</v>
      </c>
      <c r="BK111" s="215">
        <f>ROUND(I111*H111,2)</f>
        <v>0</v>
      </c>
      <c r="BL111" s="15" t="s">
        <v>177</v>
      </c>
      <c r="BM111" s="15" t="s">
        <v>200</v>
      </c>
    </row>
    <row r="112" s="1" customFormat="1">
      <c r="B112" s="36"/>
      <c r="C112" s="37"/>
      <c r="D112" s="216" t="s">
        <v>179</v>
      </c>
      <c r="E112" s="37"/>
      <c r="F112" s="217" t="s">
        <v>201</v>
      </c>
      <c r="G112" s="37"/>
      <c r="H112" s="37"/>
      <c r="I112" s="130"/>
      <c r="J112" s="37"/>
      <c r="K112" s="37"/>
      <c r="L112" s="41"/>
      <c r="M112" s="218"/>
      <c r="N112" s="77"/>
      <c r="O112" s="77"/>
      <c r="P112" s="77"/>
      <c r="Q112" s="77"/>
      <c r="R112" s="77"/>
      <c r="S112" s="77"/>
      <c r="T112" s="78"/>
      <c r="AT112" s="15" t="s">
        <v>179</v>
      </c>
      <c r="AU112" s="15" t="s">
        <v>85</v>
      </c>
    </row>
    <row r="113" s="11" customFormat="1">
      <c r="B113" s="219"/>
      <c r="C113" s="220"/>
      <c r="D113" s="216" t="s">
        <v>181</v>
      </c>
      <c r="E113" s="221" t="s">
        <v>1</v>
      </c>
      <c r="F113" s="222" t="s">
        <v>182</v>
      </c>
      <c r="G113" s="220"/>
      <c r="H113" s="221" t="s">
        <v>1</v>
      </c>
      <c r="I113" s="223"/>
      <c r="J113" s="220"/>
      <c r="K113" s="220"/>
      <c r="L113" s="224"/>
      <c r="M113" s="225"/>
      <c r="N113" s="226"/>
      <c r="O113" s="226"/>
      <c r="P113" s="226"/>
      <c r="Q113" s="226"/>
      <c r="R113" s="226"/>
      <c r="S113" s="226"/>
      <c r="T113" s="227"/>
      <c r="AT113" s="228" t="s">
        <v>181</v>
      </c>
      <c r="AU113" s="228" t="s">
        <v>85</v>
      </c>
      <c r="AV113" s="11" t="s">
        <v>83</v>
      </c>
      <c r="AW113" s="11" t="s">
        <v>36</v>
      </c>
      <c r="AX113" s="11" t="s">
        <v>75</v>
      </c>
      <c r="AY113" s="228" t="s">
        <v>170</v>
      </c>
    </row>
    <row r="114" s="12" customFormat="1">
      <c r="B114" s="229"/>
      <c r="C114" s="230"/>
      <c r="D114" s="216" t="s">
        <v>181</v>
      </c>
      <c r="E114" s="231" t="s">
        <v>1</v>
      </c>
      <c r="F114" s="232" t="s">
        <v>134</v>
      </c>
      <c r="G114" s="230"/>
      <c r="H114" s="233">
        <v>2954.1999999999998</v>
      </c>
      <c r="I114" s="234"/>
      <c r="J114" s="230"/>
      <c r="K114" s="230"/>
      <c r="L114" s="235"/>
      <c r="M114" s="236"/>
      <c r="N114" s="237"/>
      <c r="O114" s="237"/>
      <c r="P114" s="237"/>
      <c r="Q114" s="237"/>
      <c r="R114" s="237"/>
      <c r="S114" s="237"/>
      <c r="T114" s="238"/>
      <c r="AT114" s="239" t="s">
        <v>181</v>
      </c>
      <c r="AU114" s="239" t="s">
        <v>85</v>
      </c>
      <c r="AV114" s="12" t="s">
        <v>85</v>
      </c>
      <c r="AW114" s="12" t="s">
        <v>36</v>
      </c>
      <c r="AX114" s="12" t="s">
        <v>75</v>
      </c>
      <c r="AY114" s="239" t="s">
        <v>170</v>
      </c>
    </row>
    <row r="115" s="12" customFormat="1">
      <c r="B115" s="229"/>
      <c r="C115" s="230"/>
      <c r="D115" s="216" t="s">
        <v>181</v>
      </c>
      <c r="E115" s="231" t="s">
        <v>1</v>
      </c>
      <c r="F115" s="232" t="s">
        <v>131</v>
      </c>
      <c r="G115" s="230"/>
      <c r="H115" s="233">
        <v>139.75</v>
      </c>
      <c r="I115" s="234"/>
      <c r="J115" s="230"/>
      <c r="K115" s="230"/>
      <c r="L115" s="235"/>
      <c r="M115" s="236"/>
      <c r="N115" s="237"/>
      <c r="O115" s="237"/>
      <c r="P115" s="237"/>
      <c r="Q115" s="237"/>
      <c r="R115" s="237"/>
      <c r="S115" s="237"/>
      <c r="T115" s="238"/>
      <c r="AT115" s="239" t="s">
        <v>181</v>
      </c>
      <c r="AU115" s="239" t="s">
        <v>85</v>
      </c>
      <c r="AV115" s="12" t="s">
        <v>85</v>
      </c>
      <c r="AW115" s="12" t="s">
        <v>36</v>
      </c>
      <c r="AX115" s="12" t="s">
        <v>75</v>
      </c>
      <c r="AY115" s="239" t="s">
        <v>170</v>
      </c>
    </row>
    <row r="116" s="13" customFormat="1">
      <c r="B116" s="240"/>
      <c r="C116" s="241"/>
      <c r="D116" s="216" t="s">
        <v>181</v>
      </c>
      <c r="E116" s="242" t="s">
        <v>1</v>
      </c>
      <c r="F116" s="243" t="s">
        <v>202</v>
      </c>
      <c r="G116" s="241"/>
      <c r="H116" s="244">
        <v>3093.9499999999998</v>
      </c>
      <c r="I116" s="245"/>
      <c r="J116" s="241"/>
      <c r="K116" s="241"/>
      <c r="L116" s="246"/>
      <c r="M116" s="247"/>
      <c r="N116" s="248"/>
      <c r="O116" s="248"/>
      <c r="P116" s="248"/>
      <c r="Q116" s="248"/>
      <c r="R116" s="248"/>
      <c r="S116" s="248"/>
      <c r="T116" s="249"/>
      <c r="AT116" s="250" t="s">
        <v>181</v>
      </c>
      <c r="AU116" s="250" t="s">
        <v>85</v>
      </c>
      <c r="AV116" s="13" t="s">
        <v>177</v>
      </c>
      <c r="AW116" s="13" t="s">
        <v>36</v>
      </c>
      <c r="AX116" s="13" t="s">
        <v>83</v>
      </c>
      <c r="AY116" s="250" t="s">
        <v>170</v>
      </c>
    </row>
    <row r="117" s="1" customFormat="1" ht="22.5" customHeight="1">
      <c r="B117" s="36"/>
      <c r="C117" s="204" t="s">
        <v>203</v>
      </c>
      <c r="D117" s="204" t="s">
        <v>172</v>
      </c>
      <c r="E117" s="205" t="s">
        <v>204</v>
      </c>
      <c r="F117" s="206" t="s">
        <v>205</v>
      </c>
      <c r="G117" s="207" t="s">
        <v>206</v>
      </c>
      <c r="H117" s="208">
        <v>699.70000000000005</v>
      </c>
      <c r="I117" s="209"/>
      <c r="J117" s="210">
        <f>ROUND(I117*H117,2)</f>
        <v>0</v>
      </c>
      <c r="K117" s="206" t="s">
        <v>176</v>
      </c>
      <c r="L117" s="41"/>
      <c r="M117" s="211" t="s">
        <v>1</v>
      </c>
      <c r="N117" s="212" t="s">
        <v>46</v>
      </c>
      <c r="O117" s="77"/>
      <c r="P117" s="213">
        <f>O117*H117</f>
        <v>0</v>
      </c>
      <c r="Q117" s="213">
        <v>0</v>
      </c>
      <c r="R117" s="213">
        <f>Q117*H117</f>
        <v>0</v>
      </c>
      <c r="S117" s="213">
        <v>0.11500000000000001</v>
      </c>
      <c r="T117" s="214">
        <f>S117*H117</f>
        <v>80.465500000000006</v>
      </c>
      <c r="AR117" s="15" t="s">
        <v>177</v>
      </c>
      <c r="AT117" s="15" t="s">
        <v>172</v>
      </c>
      <c r="AU117" s="15" t="s">
        <v>85</v>
      </c>
      <c r="AY117" s="15" t="s">
        <v>170</v>
      </c>
      <c r="BE117" s="215">
        <f>IF(N117="základní",J117,0)</f>
        <v>0</v>
      </c>
      <c r="BF117" s="215">
        <f>IF(N117="snížená",J117,0)</f>
        <v>0</v>
      </c>
      <c r="BG117" s="215">
        <f>IF(N117="zákl. přenesená",J117,0)</f>
        <v>0</v>
      </c>
      <c r="BH117" s="215">
        <f>IF(N117="sníž. přenesená",J117,0)</f>
        <v>0</v>
      </c>
      <c r="BI117" s="215">
        <f>IF(N117="nulová",J117,0)</f>
        <v>0</v>
      </c>
      <c r="BJ117" s="15" t="s">
        <v>83</v>
      </c>
      <c r="BK117" s="215">
        <f>ROUND(I117*H117,2)</f>
        <v>0</v>
      </c>
      <c r="BL117" s="15" t="s">
        <v>177</v>
      </c>
      <c r="BM117" s="15" t="s">
        <v>207</v>
      </c>
    </row>
    <row r="118" s="1" customFormat="1">
      <c r="B118" s="36"/>
      <c r="C118" s="37"/>
      <c r="D118" s="216" t="s">
        <v>179</v>
      </c>
      <c r="E118" s="37"/>
      <c r="F118" s="217" t="s">
        <v>208</v>
      </c>
      <c r="G118" s="37"/>
      <c r="H118" s="37"/>
      <c r="I118" s="130"/>
      <c r="J118" s="37"/>
      <c r="K118" s="37"/>
      <c r="L118" s="41"/>
      <c r="M118" s="218"/>
      <c r="N118" s="77"/>
      <c r="O118" s="77"/>
      <c r="P118" s="77"/>
      <c r="Q118" s="77"/>
      <c r="R118" s="77"/>
      <c r="S118" s="77"/>
      <c r="T118" s="78"/>
      <c r="AT118" s="15" t="s">
        <v>179</v>
      </c>
      <c r="AU118" s="15" t="s">
        <v>85</v>
      </c>
    </row>
    <row r="119" s="11" customFormat="1">
      <c r="B119" s="219"/>
      <c r="C119" s="220"/>
      <c r="D119" s="216" t="s">
        <v>181</v>
      </c>
      <c r="E119" s="221" t="s">
        <v>1</v>
      </c>
      <c r="F119" s="222" t="s">
        <v>182</v>
      </c>
      <c r="G119" s="220"/>
      <c r="H119" s="221" t="s">
        <v>1</v>
      </c>
      <c r="I119" s="223"/>
      <c r="J119" s="220"/>
      <c r="K119" s="220"/>
      <c r="L119" s="224"/>
      <c r="M119" s="225"/>
      <c r="N119" s="226"/>
      <c r="O119" s="226"/>
      <c r="P119" s="226"/>
      <c r="Q119" s="226"/>
      <c r="R119" s="226"/>
      <c r="S119" s="226"/>
      <c r="T119" s="227"/>
      <c r="AT119" s="228" t="s">
        <v>181</v>
      </c>
      <c r="AU119" s="228" t="s">
        <v>85</v>
      </c>
      <c r="AV119" s="11" t="s">
        <v>83</v>
      </c>
      <c r="AW119" s="11" t="s">
        <v>36</v>
      </c>
      <c r="AX119" s="11" t="s">
        <v>75</v>
      </c>
      <c r="AY119" s="228" t="s">
        <v>170</v>
      </c>
    </row>
    <row r="120" s="12" customFormat="1">
      <c r="B120" s="229"/>
      <c r="C120" s="230"/>
      <c r="D120" s="216" t="s">
        <v>181</v>
      </c>
      <c r="E120" s="231" t="s">
        <v>209</v>
      </c>
      <c r="F120" s="232" t="s">
        <v>210</v>
      </c>
      <c r="G120" s="230"/>
      <c r="H120" s="233">
        <v>699.70000000000005</v>
      </c>
      <c r="I120" s="234"/>
      <c r="J120" s="230"/>
      <c r="K120" s="230"/>
      <c r="L120" s="235"/>
      <c r="M120" s="236"/>
      <c r="N120" s="237"/>
      <c r="O120" s="237"/>
      <c r="P120" s="237"/>
      <c r="Q120" s="237"/>
      <c r="R120" s="237"/>
      <c r="S120" s="237"/>
      <c r="T120" s="238"/>
      <c r="AT120" s="239" t="s">
        <v>181</v>
      </c>
      <c r="AU120" s="239" t="s">
        <v>85</v>
      </c>
      <c r="AV120" s="12" t="s">
        <v>85</v>
      </c>
      <c r="AW120" s="12" t="s">
        <v>36</v>
      </c>
      <c r="AX120" s="12" t="s">
        <v>83</v>
      </c>
      <c r="AY120" s="239" t="s">
        <v>170</v>
      </c>
    </row>
    <row r="121" s="1" customFormat="1" ht="33.75" customHeight="1">
      <c r="B121" s="36"/>
      <c r="C121" s="204" t="s">
        <v>211</v>
      </c>
      <c r="D121" s="204" t="s">
        <v>172</v>
      </c>
      <c r="E121" s="205" t="s">
        <v>212</v>
      </c>
      <c r="F121" s="206" t="s">
        <v>213</v>
      </c>
      <c r="G121" s="207" t="s">
        <v>206</v>
      </c>
      <c r="H121" s="208">
        <v>110</v>
      </c>
      <c r="I121" s="209"/>
      <c r="J121" s="210">
        <f>ROUND(I121*H121,2)</f>
        <v>0</v>
      </c>
      <c r="K121" s="206" t="s">
        <v>176</v>
      </c>
      <c r="L121" s="41"/>
      <c r="M121" s="211" t="s">
        <v>1</v>
      </c>
      <c r="N121" s="212" t="s">
        <v>46</v>
      </c>
      <c r="O121" s="77"/>
      <c r="P121" s="213">
        <f>O121*H121</f>
        <v>0</v>
      </c>
      <c r="Q121" s="213">
        <v>0.06053</v>
      </c>
      <c r="R121" s="213">
        <f>Q121*H121</f>
        <v>6.6582999999999997</v>
      </c>
      <c r="S121" s="213">
        <v>0</v>
      </c>
      <c r="T121" s="214">
        <f>S121*H121</f>
        <v>0</v>
      </c>
      <c r="AR121" s="15" t="s">
        <v>177</v>
      </c>
      <c r="AT121" s="15" t="s">
        <v>172</v>
      </c>
      <c r="AU121" s="15" t="s">
        <v>85</v>
      </c>
      <c r="AY121" s="15" t="s">
        <v>170</v>
      </c>
      <c r="BE121" s="215">
        <f>IF(N121="základní",J121,0)</f>
        <v>0</v>
      </c>
      <c r="BF121" s="215">
        <f>IF(N121="snížená",J121,0)</f>
        <v>0</v>
      </c>
      <c r="BG121" s="215">
        <f>IF(N121="zákl. přenesená",J121,0)</f>
        <v>0</v>
      </c>
      <c r="BH121" s="215">
        <f>IF(N121="sníž. přenesená",J121,0)</f>
        <v>0</v>
      </c>
      <c r="BI121" s="215">
        <f>IF(N121="nulová",J121,0)</f>
        <v>0</v>
      </c>
      <c r="BJ121" s="15" t="s">
        <v>83</v>
      </c>
      <c r="BK121" s="215">
        <f>ROUND(I121*H121,2)</f>
        <v>0</v>
      </c>
      <c r="BL121" s="15" t="s">
        <v>177</v>
      </c>
      <c r="BM121" s="15" t="s">
        <v>214</v>
      </c>
    </row>
    <row r="122" s="1" customFormat="1">
      <c r="B122" s="36"/>
      <c r="C122" s="37"/>
      <c r="D122" s="216" t="s">
        <v>179</v>
      </c>
      <c r="E122" s="37"/>
      <c r="F122" s="217" t="s">
        <v>215</v>
      </c>
      <c r="G122" s="37"/>
      <c r="H122" s="37"/>
      <c r="I122" s="130"/>
      <c r="J122" s="37"/>
      <c r="K122" s="37"/>
      <c r="L122" s="41"/>
      <c r="M122" s="218"/>
      <c r="N122" s="77"/>
      <c r="O122" s="77"/>
      <c r="P122" s="77"/>
      <c r="Q122" s="77"/>
      <c r="R122" s="77"/>
      <c r="S122" s="77"/>
      <c r="T122" s="78"/>
      <c r="AT122" s="15" t="s">
        <v>179</v>
      </c>
      <c r="AU122" s="15" t="s">
        <v>85</v>
      </c>
    </row>
    <row r="123" s="11" customFormat="1">
      <c r="B123" s="219"/>
      <c r="C123" s="220"/>
      <c r="D123" s="216" t="s">
        <v>181</v>
      </c>
      <c r="E123" s="221" t="s">
        <v>1</v>
      </c>
      <c r="F123" s="222" t="s">
        <v>182</v>
      </c>
      <c r="G123" s="220"/>
      <c r="H123" s="221" t="s">
        <v>1</v>
      </c>
      <c r="I123" s="223"/>
      <c r="J123" s="220"/>
      <c r="K123" s="220"/>
      <c r="L123" s="224"/>
      <c r="M123" s="225"/>
      <c r="N123" s="226"/>
      <c r="O123" s="226"/>
      <c r="P123" s="226"/>
      <c r="Q123" s="226"/>
      <c r="R123" s="226"/>
      <c r="S123" s="226"/>
      <c r="T123" s="227"/>
      <c r="AT123" s="228" t="s">
        <v>181</v>
      </c>
      <c r="AU123" s="228" t="s">
        <v>85</v>
      </c>
      <c r="AV123" s="11" t="s">
        <v>83</v>
      </c>
      <c r="AW123" s="11" t="s">
        <v>36</v>
      </c>
      <c r="AX123" s="11" t="s">
        <v>75</v>
      </c>
      <c r="AY123" s="228" t="s">
        <v>170</v>
      </c>
    </row>
    <row r="124" s="12" customFormat="1">
      <c r="B124" s="229"/>
      <c r="C124" s="230"/>
      <c r="D124" s="216" t="s">
        <v>181</v>
      </c>
      <c r="E124" s="231" t="s">
        <v>1</v>
      </c>
      <c r="F124" s="232" t="s">
        <v>216</v>
      </c>
      <c r="G124" s="230"/>
      <c r="H124" s="233">
        <v>110</v>
      </c>
      <c r="I124" s="234"/>
      <c r="J124" s="230"/>
      <c r="K124" s="230"/>
      <c r="L124" s="235"/>
      <c r="M124" s="236"/>
      <c r="N124" s="237"/>
      <c r="O124" s="237"/>
      <c r="P124" s="237"/>
      <c r="Q124" s="237"/>
      <c r="R124" s="237"/>
      <c r="S124" s="237"/>
      <c r="T124" s="238"/>
      <c r="AT124" s="239" t="s">
        <v>181</v>
      </c>
      <c r="AU124" s="239" t="s">
        <v>85</v>
      </c>
      <c r="AV124" s="12" t="s">
        <v>85</v>
      </c>
      <c r="AW124" s="12" t="s">
        <v>36</v>
      </c>
      <c r="AX124" s="12" t="s">
        <v>83</v>
      </c>
      <c r="AY124" s="239" t="s">
        <v>170</v>
      </c>
    </row>
    <row r="125" s="1" customFormat="1" ht="16.5" customHeight="1">
      <c r="B125" s="36"/>
      <c r="C125" s="204" t="s">
        <v>217</v>
      </c>
      <c r="D125" s="204" t="s">
        <v>172</v>
      </c>
      <c r="E125" s="205" t="s">
        <v>218</v>
      </c>
      <c r="F125" s="206" t="s">
        <v>219</v>
      </c>
      <c r="G125" s="207" t="s">
        <v>220</v>
      </c>
      <c r="H125" s="208">
        <v>159.51599999999999</v>
      </c>
      <c r="I125" s="209"/>
      <c r="J125" s="210">
        <f>ROUND(I125*H125,2)</f>
        <v>0</v>
      </c>
      <c r="K125" s="206" t="s">
        <v>176</v>
      </c>
      <c r="L125" s="41"/>
      <c r="M125" s="211" t="s">
        <v>1</v>
      </c>
      <c r="N125" s="212" t="s">
        <v>46</v>
      </c>
      <c r="O125" s="77"/>
      <c r="P125" s="213">
        <f>O125*H125</f>
        <v>0</v>
      </c>
      <c r="Q125" s="213">
        <v>0</v>
      </c>
      <c r="R125" s="213">
        <f>Q125*H125</f>
        <v>0</v>
      </c>
      <c r="S125" s="213">
        <v>0</v>
      </c>
      <c r="T125" s="214">
        <f>S125*H125</f>
        <v>0</v>
      </c>
      <c r="AR125" s="15" t="s">
        <v>177</v>
      </c>
      <c r="AT125" s="15" t="s">
        <v>172</v>
      </c>
      <c r="AU125" s="15" t="s">
        <v>85</v>
      </c>
      <c r="AY125" s="15" t="s">
        <v>170</v>
      </c>
      <c r="BE125" s="215">
        <f>IF(N125="základní",J125,0)</f>
        <v>0</v>
      </c>
      <c r="BF125" s="215">
        <f>IF(N125="snížená",J125,0)</f>
        <v>0</v>
      </c>
      <c r="BG125" s="215">
        <f>IF(N125="zákl. přenesená",J125,0)</f>
        <v>0</v>
      </c>
      <c r="BH125" s="215">
        <f>IF(N125="sníž. přenesená",J125,0)</f>
        <v>0</v>
      </c>
      <c r="BI125" s="215">
        <f>IF(N125="nulová",J125,0)</f>
        <v>0</v>
      </c>
      <c r="BJ125" s="15" t="s">
        <v>83</v>
      </c>
      <c r="BK125" s="215">
        <f>ROUND(I125*H125,2)</f>
        <v>0</v>
      </c>
      <c r="BL125" s="15" t="s">
        <v>177</v>
      </c>
      <c r="BM125" s="15" t="s">
        <v>221</v>
      </c>
    </row>
    <row r="126" s="1" customFormat="1">
      <c r="B126" s="36"/>
      <c r="C126" s="37"/>
      <c r="D126" s="216" t="s">
        <v>179</v>
      </c>
      <c r="E126" s="37"/>
      <c r="F126" s="217" t="s">
        <v>222</v>
      </c>
      <c r="G126" s="37"/>
      <c r="H126" s="37"/>
      <c r="I126" s="130"/>
      <c r="J126" s="37"/>
      <c r="K126" s="37"/>
      <c r="L126" s="41"/>
      <c r="M126" s="218"/>
      <c r="N126" s="77"/>
      <c r="O126" s="77"/>
      <c r="P126" s="77"/>
      <c r="Q126" s="77"/>
      <c r="R126" s="77"/>
      <c r="S126" s="77"/>
      <c r="T126" s="78"/>
      <c r="AT126" s="15" t="s">
        <v>179</v>
      </c>
      <c r="AU126" s="15" t="s">
        <v>85</v>
      </c>
    </row>
    <row r="127" s="12" customFormat="1">
      <c r="B127" s="229"/>
      <c r="C127" s="230"/>
      <c r="D127" s="216" t="s">
        <v>181</v>
      </c>
      <c r="E127" s="231" t="s">
        <v>1</v>
      </c>
      <c r="F127" s="232" t="s">
        <v>223</v>
      </c>
      <c r="G127" s="230"/>
      <c r="H127" s="233">
        <v>159.51599999999999</v>
      </c>
      <c r="I127" s="234"/>
      <c r="J127" s="230"/>
      <c r="K127" s="230"/>
      <c r="L127" s="235"/>
      <c r="M127" s="236"/>
      <c r="N127" s="237"/>
      <c r="O127" s="237"/>
      <c r="P127" s="237"/>
      <c r="Q127" s="237"/>
      <c r="R127" s="237"/>
      <c r="S127" s="237"/>
      <c r="T127" s="238"/>
      <c r="AT127" s="239" t="s">
        <v>181</v>
      </c>
      <c r="AU127" s="239" t="s">
        <v>85</v>
      </c>
      <c r="AV127" s="12" t="s">
        <v>85</v>
      </c>
      <c r="AW127" s="12" t="s">
        <v>36</v>
      </c>
      <c r="AX127" s="12" t="s">
        <v>83</v>
      </c>
      <c r="AY127" s="239" t="s">
        <v>170</v>
      </c>
    </row>
    <row r="128" s="1" customFormat="1" ht="22.5" customHeight="1">
      <c r="B128" s="36"/>
      <c r="C128" s="204" t="s">
        <v>224</v>
      </c>
      <c r="D128" s="204" t="s">
        <v>172</v>
      </c>
      <c r="E128" s="205" t="s">
        <v>225</v>
      </c>
      <c r="F128" s="206" t="s">
        <v>226</v>
      </c>
      <c r="G128" s="207" t="s">
        <v>220</v>
      </c>
      <c r="H128" s="208">
        <v>319.03199999999998</v>
      </c>
      <c r="I128" s="209"/>
      <c r="J128" s="210">
        <f>ROUND(I128*H128,2)</f>
        <v>0</v>
      </c>
      <c r="K128" s="206" t="s">
        <v>176</v>
      </c>
      <c r="L128" s="41"/>
      <c r="M128" s="211" t="s">
        <v>1</v>
      </c>
      <c r="N128" s="212" t="s">
        <v>46</v>
      </c>
      <c r="O128" s="77"/>
      <c r="P128" s="213">
        <f>O128*H128</f>
        <v>0</v>
      </c>
      <c r="Q128" s="213">
        <v>0</v>
      </c>
      <c r="R128" s="213">
        <f>Q128*H128</f>
        <v>0</v>
      </c>
      <c r="S128" s="213">
        <v>0</v>
      </c>
      <c r="T128" s="214">
        <f>S128*H128</f>
        <v>0</v>
      </c>
      <c r="AR128" s="15" t="s">
        <v>177</v>
      </c>
      <c r="AT128" s="15" t="s">
        <v>172</v>
      </c>
      <c r="AU128" s="15" t="s">
        <v>85</v>
      </c>
      <c r="AY128" s="15" t="s">
        <v>170</v>
      </c>
      <c r="BE128" s="215">
        <f>IF(N128="základní",J128,0)</f>
        <v>0</v>
      </c>
      <c r="BF128" s="215">
        <f>IF(N128="snížená",J128,0)</f>
        <v>0</v>
      </c>
      <c r="BG128" s="215">
        <f>IF(N128="zákl. přenesená",J128,0)</f>
        <v>0</v>
      </c>
      <c r="BH128" s="215">
        <f>IF(N128="sníž. přenesená",J128,0)</f>
        <v>0</v>
      </c>
      <c r="BI128" s="215">
        <f>IF(N128="nulová",J128,0)</f>
        <v>0</v>
      </c>
      <c r="BJ128" s="15" t="s">
        <v>83</v>
      </c>
      <c r="BK128" s="215">
        <f>ROUND(I128*H128,2)</f>
        <v>0</v>
      </c>
      <c r="BL128" s="15" t="s">
        <v>177</v>
      </c>
      <c r="BM128" s="15" t="s">
        <v>227</v>
      </c>
    </row>
    <row r="129" s="1" customFormat="1">
      <c r="B129" s="36"/>
      <c r="C129" s="37"/>
      <c r="D129" s="216" t="s">
        <v>179</v>
      </c>
      <c r="E129" s="37"/>
      <c r="F129" s="217" t="s">
        <v>228</v>
      </c>
      <c r="G129" s="37"/>
      <c r="H129" s="37"/>
      <c r="I129" s="130"/>
      <c r="J129" s="37"/>
      <c r="K129" s="37"/>
      <c r="L129" s="41"/>
      <c r="M129" s="218"/>
      <c r="N129" s="77"/>
      <c r="O129" s="77"/>
      <c r="P129" s="77"/>
      <c r="Q129" s="77"/>
      <c r="R129" s="77"/>
      <c r="S129" s="77"/>
      <c r="T129" s="78"/>
      <c r="AT129" s="15" t="s">
        <v>179</v>
      </c>
      <c r="AU129" s="15" t="s">
        <v>85</v>
      </c>
    </row>
    <row r="130" s="12" customFormat="1">
      <c r="B130" s="229"/>
      <c r="C130" s="230"/>
      <c r="D130" s="216" t="s">
        <v>181</v>
      </c>
      <c r="E130" s="231" t="s">
        <v>1</v>
      </c>
      <c r="F130" s="232" t="s">
        <v>229</v>
      </c>
      <c r="G130" s="230"/>
      <c r="H130" s="233">
        <v>319.03199999999998</v>
      </c>
      <c r="I130" s="234"/>
      <c r="J130" s="230"/>
      <c r="K130" s="230"/>
      <c r="L130" s="235"/>
      <c r="M130" s="236"/>
      <c r="N130" s="237"/>
      <c r="O130" s="237"/>
      <c r="P130" s="237"/>
      <c r="Q130" s="237"/>
      <c r="R130" s="237"/>
      <c r="S130" s="237"/>
      <c r="T130" s="238"/>
      <c r="AT130" s="239" t="s">
        <v>181</v>
      </c>
      <c r="AU130" s="239" t="s">
        <v>85</v>
      </c>
      <c r="AV130" s="12" t="s">
        <v>85</v>
      </c>
      <c r="AW130" s="12" t="s">
        <v>36</v>
      </c>
      <c r="AX130" s="12" t="s">
        <v>83</v>
      </c>
      <c r="AY130" s="239" t="s">
        <v>170</v>
      </c>
    </row>
    <row r="131" s="1" customFormat="1" ht="22.5" customHeight="1">
      <c r="B131" s="36"/>
      <c r="C131" s="204" t="s">
        <v>230</v>
      </c>
      <c r="D131" s="204" t="s">
        <v>172</v>
      </c>
      <c r="E131" s="205" t="s">
        <v>231</v>
      </c>
      <c r="F131" s="206" t="s">
        <v>232</v>
      </c>
      <c r="G131" s="207" t="s">
        <v>220</v>
      </c>
      <c r="H131" s="208">
        <v>223.322</v>
      </c>
      <c r="I131" s="209"/>
      <c r="J131" s="210">
        <f>ROUND(I131*H131,2)</f>
        <v>0</v>
      </c>
      <c r="K131" s="206" t="s">
        <v>176</v>
      </c>
      <c r="L131" s="41"/>
      <c r="M131" s="211" t="s">
        <v>1</v>
      </c>
      <c r="N131" s="212" t="s">
        <v>46</v>
      </c>
      <c r="O131" s="77"/>
      <c r="P131" s="213">
        <f>O131*H131</f>
        <v>0</v>
      </c>
      <c r="Q131" s="213">
        <v>0</v>
      </c>
      <c r="R131" s="213">
        <f>Q131*H131</f>
        <v>0</v>
      </c>
      <c r="S131" s="213">
        <v>0</v>
      </c>
      <c r="T131" s="214">
        <f>S131*H131</f>
        <v>0</v>
      </c>
      <c r="AR131" s="15" t="s">
        <v>177</v>
      </c>
      <c r="AT131" s="15" t="s">
        <v>172</v>
      </c>
      <c r="AU131" s="15" t="s">
        <v>85</v>
      </c>
      <c r="AY131" s="15" t="s">
        <v>170</v>
      </c>
      <c r="BE131" s="215">
        <f>IF(N131="základní",J131,0)</f>
        <v>0</v>
      </c>
      <c r="BF131" s="215">
        <f>IF(N131="snížená",J131,0)</f>
        <v>0</v>
      </c>
      <c r="BG131" s="215">
        <f>IF(N131="zákl. přenesená",J131,0)</f>
        <v>0</v>
      </c>
      <c r="BH131" s="215">
        <f>IF(N131="sníž. přenesená",J131,0)</f>
        <v>0</v>
      </c>
      <c r="BI131" s="215">
        <f>IF(N131="nulová",J131,0)</f>
        <v>0</v>
      </c>
      <c r="BJ131" s="15" t="s">
        <v>83</v>
      </c>
      <c r="BK131" s="215">
        <f>ROUND(I131*H131,2)</f>
        <v>0</v>
      </c>
      <c r="BL131" s="15" t="s">
        <v>177</v>
      </c>
      <c r="BM131" s="15" t="s">
        <v>233</v>
      </c>
    </row>
    <row r="132" s="1" customFormat="1">
      <c r="B132" s="36"/>
      <c r="C132" s="37"/>
      <c r="D132" s="216" t="s">
        <v>179</v>
      </c>
      <c r="E132" s="37"/>
      <c r="F132" s="217" t="s">
        <v>228</v>
      </c>
      <c r="G132" s="37"/>
      <c r="H132" s="37"/>
      <c r="I132" s="130"/>
      <c r="J132" s="37"/>
      <c r="K132" s="37"/>
      <c r="L132" s="41"/>
      <c r="M132" s="218"/>
      <c r="N132" s="77"/>
      <c r="O132" s="77"/>
      <c r="P132" s="77"/>
      <c r="Q132" s="77"/>
      <c r="R132" s="77"/>
      <c r="S132" s="77"/>
      <c r="T132" s="78"/>
      <c r="AT132" s="15" t="s">
        <v>179</v>
      </c>
      <c r="AU132" s="15" t="s">
        <v>85</v>
      </c>
    </row>
    <row r="133" s="12" customFormat="1">
      <c r="B133" s="229"/>
      <c r="C133" s="230"/>
      <c r="D133" s="216" t="s">
        <v>181</v>
      </c>
      <c r="E133" s="231" t="s">
        <v>1</v>
      </c>
      <c r="F133" s="232" t="s">
        <v>234</v>
      </c>
      <c r="G133" s="230"/>
      <c r="H133" s="233">
        <v>223.322</v>
      </c>
      <c r="I133" s="234"/>
      <c r="J133" s="230"/>
      <c r="K133" s="230"/>
      <c r="L133" s="235"/>
      <c r="M133" s="236"/>
      <c r="N133" s="237"/>
      <c r="O133" s="237"/>
      <c r="P133" s="237"/>
      <c r="Q133" s="237"/>
      <c r="R133" s="237"/>
      <c r="S133" s="237"/>
      <c r="T133" s="238"/>
      <c r="AT133" s="239" t="s">
        <v>181</v>
      </c>
      <c r="AU133" s="239" t="s">
        <v>85</v>
      </c>
      <c r="AV133" s="12" t="s">
        <v>85</v>
      </c>
      <c r="AW133" s="12" t="s">
        <v>36</v>
      </c>
      <c r="AX133" s="12" t="s">
        <v>83</v>
      </c>
      <c r="AY133" s="239" t="s">
        <v>170</v>
      </c>
    </row>
    <row r="134" s="1" customFormat="1" ht="16.5" customHeight="1">
      <c r="B134" s="36"/>
      <c r="C134" s="204" t="s">
        <v>235</v>
      </c>
      <c r="D134" s="204" t="s">
        <v>172</v>
      </c>
      <c r="E134" s="205" t="s">
        <v>236</v>
      </c>
      <c r="F134" s="206" t="s">
        <v>237</v>
      </c>
      <c r="G134" s="207" t="s">
        <v>220</v>
      </c>
      <c r="H134" s="208">
        <v>54</v>
      </c>
      <c r="I134" s="209"/>
      <c r="J134" s="210">
        <f>ROUND(I134*H134,2)</f>
        <v>0</v>
      </c>
      <c r="K134" s="206" t="s">
        <v>176</v>
      </c>
      <c r="L134" s="41"/>
      <c r="M134" s="211" t="s">
        <v>1</v>
      </c>
      <c r="N134" s="212" t="s">
        <v>46</v>
      </c>
      <c r="O134" s="77"/>
      <c r="P134" s="213">
        <f>O134*H134</f>
        <v>0</v>
      </c>
      <c r="Q134" s="213">
        <v>0</v>
      </c>
      <c r="R134" s="213">
        <f>Q134*H134</f>
        <v>0</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238</v>
      </c>
    </row>
    <row r="135" s="1" customFormat="1">
      <c r="B135" s="36"/>
      <c r="C135" s="37"/>
      <c r="D135" s="216" t="s">
        <v>179</v>
      </c>
      <c r="E135" s="37"/>
      <c r="F135" s="217" t="s">
        <v>239</v>
      </c>
      <c r="G135" s="37"/>
      <c r="H135" s="37"/>
      <c r="I135" s="130"/>
      <c r="J135" s="37"/>
      <c r="K135" s="37"/>
      <c r="L135" s="41"/>
      <c r="M135" s="218"/>
      <c r="N135" s="77"/>
      <c r="O135" s="77"/>
      <c r="P135" s="77"/>
      <c r="Q135" s="77"/>
      <c r="R135" s="77"/>
      <c r="S135" s="77"/>
      <c r="T135" s="78"/>
      <c r="AT135" s="15" t="s">
        <v>179</v>
      </c>
      <c r="AU135" s="15" t="s">
        <v>85</v>
      </c>
    </row>
    <row r="136" s="11" customFormat="1">
      <c r="B136" s="219"/>
      <c r="C136" s="220"/>
      <c r="D136" s="216" t="s">
        <v>181</v>
      </c>
      <c r="E136" s="221" t="s">
        <v>1</v>
      </c>
      <c r="F136" s="222" t="s">
        <v>182</v>
      </c>
      <c r="G136" s="220"/>
      <c r="H136" s="221" t="s">
        <v>1</v>
      </c>
      <c r="I136" s="223"/>
      <c r="J136" s="220"/>
      <c r="K136" s="220"/>
      <c r="L136" s="224"/>
      <c r="M136" s="225"/>
      <c r="N136" s="226"/>
      <c r="O136" s="226"/>
      <c r="P136" s="226"/>
      <c r="Q136" s="226"/>
      <c r="R136" s="226"/>
      <c r="S136" s="226"/>
      <c r="T136" s="227"/>
      <c r="AT136" s="228" t="s">
        <v>181</v>
      </c>
      <c r="AU136" s="228" t="s">
        <v>85</v>
      </c>
      <c r="AV136" s="11" t="s">
        <v>83</v>
      </c>
      <c r="AW136" s="11" t="s">
        <v>36</v>
      </c>
      <c r="AX136" s="11" t="s">
        <v>75</v>
      </c>
      <c r="AY136" s="228" t="s">
        <v>170</v>
      </c>
    </row>
    <row r="137" s="12" customFormat="1">
      <c r="B137" s="229"/>
      <c r="C137" s="230"/>
      <c r="D137" s="216" t="s">
        <v>181</v>
      </c>
      <c r="E137" s="231" t="s">
        <v>1</v>
      </c>
      <c r="F137" s="232" t="s">
        <v>240</v>
      </c>
      <c r="G137" s="230"/>
      <c r="H137" s="233">
        <v>54</v>
      </c>
      <c r="I137" s="234"/>
      <c r="J137" s="230"/>
      <c r="K137" s="230"/>
      <c r="L137" s="235"/>
      <c r="M137" s="236"/>
      <c r="N137" s="237"/>
      <c r="O137" s="237"/>
      <c r="P137" s="237"/>
      <c r="Q137" s="237"/>
      <c r="R137" s="237"/>
      <c r="S137" s="237"/>
      <c r="T137" s="238"/>
      <c r="AT137" s="239" t="s">
        <v>181</v>
      </c>
      <c r="AU137" s="239" t="s">
        <v>85</v>
      </c>
      <c r="AV137" s="12" t="s">
        <v>85</v>
      </c>
      <c r="AW137" s="12" t="s">
        <v>36</v>
      </c>
      <c r="AX137" s="12" t="s">
        <v>83</v>
      </c>
      <c r="AY137" s="239" t="s">
        <v>170</v>
      </c>
    </row>
    <row r="138" s="1" customFormat="1" ht="22.5" customHeight="1">
      <c r="B138" s="36"/>
      <c r="C138" s="204" t="s">
        <v>241</v>
      </c>
      <c r="D138" s="204" t="s">
        <v>172</v>
      </c>
      <c r="E138" s="205" t="s">
        <v>242</v>
      </c>
      <c r="F138" s="206" t="s">
        <v>243</v>
      </c>
      <c r="G138" s="207" t="s">
        <v>220</v>
      </c>
      <c r="H138" s="208">
        <v>37.799999999999997</v>
      </c>
      <c r="I138" s="209"/>
      <c r="J138" s="210">
        <f>ROUND(I138*H138,2)</f>
        <v>0</v>
      </c>
      <c r="K138" s="206" t="s">
        <v>176</v>
      </c>
      <c r="L138" s="41"/>
      <c r="M138" s="211" t="s">
        <v>1</v>
      </c>
      <c r="N138" s="212" t="s">
        <v>46</v>
      </c>
      <c r="O138" s="77"/>
      <c r="P138" s="213">
        <f>O138*H138</f>
        <v>0</v>
      </c>
      <c r="Q138" s="213">
        <v>0</v>
      </c>
      <c r="R138" s="213">
        <f>Q138*H138</f>
        <v>0</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244</v>
      </c>
    </row>
    <row r="139" s="1" customFormat="1">
      <c r="B139" s="36"/>
      <c r="C139" s="37"/>
      <c r="D139" s="216" t="s">
        <v>179</v>
      </c>
      <c r="E139" s="37"/>
      <c r="F139" s="217" t="s">
        <v>239</v>
      </c>
      <c r="G139" s="37"/>
      <c r="H139" s="37"/>
      <c r="I139" s="130"/>
      <c r="J139" s="37"/>
      <c r="K139" s="37"/>
      <c r="L139" s="41"/>
      <c r="M139" s="218"/>
      <c r="N139" s="77"/>
      <c r="O139" s="77"/>
      <c r="P139" s="77"/>
      <c r="Q139" s="77"/>
      <c r="R139" s="77"/>
      <c r="S139" s="77"/>
      <c r="T139" s="78"/>
      <c r="AT139" s="15" t="s">
        <v>179</v>
      </c>
      <c r="AU139" s="15" t="s">
        <v>85</v>
      </c>
    </row>
    <row r="140" s="12" customFormat="1">
      <c r="B140" s="229"/>
      <c r="C140" s="230"/>
      <c r="D140" s="216" t="s">
        <v>181</v>
      </c>
      <c r="E140" s="231" t="s">
        <v>1</v>
      </c>
      <c r="F140" s="232" t="s">
        <v>245</v>
      </c>
      <c r="G140" s="230"/>
      <c r="H140" s="233">
        <v>37.799999999999997</v>
      </c>
      <c r="I140" s="234"/>
      <c r="J140" s="230"/>
      <c r="K140" s="230"/>
      <c r="L140" s="235"/>
      <c r="M140" s="236"/>
      <c r="N140" s="237"/>
      <c r="O140" s="237"/>
      <c r="P140" s="237"/>
      <c r="Q140" s="237"/>
      <c r="R140" s="237"/>
      <c r="S140" s="237"/>
      <c r="T140" s="238"/>
      <c r="AT140" s="239" t="s">
        <v>181</v>
      </c>
      <c r="AU140" s="239" t="s">
        <v>85</v>
      </c>
      <c r="AV140" s="12" t="s">
        <v>85</v>
      </c>
      <c r="AW140" s="12" t="s">
        <v>36</v>
      </c>
      <c r="AX140" s="12" t="s">
        <v>83</v>
      </c>
      <c r="AY140" s="239" t="s">
        <v>170</v>
      </c>
    </row>
    <row r="141" s="1" customFormat="1" ht="22.5" customHeight="1">
      <c r="B141" s="36"/>
      <c r="C141" s="204" t="s">
        <v>246</v>
      </c>
      <c r="D141" s="204" t="s">
        <v>172</v>
      </c>
      <c r="E141" s="205" t="s">
        <v>247</v>
      </c>
      <c r="F141" s="206" t="s">
        <v>248</v>
      </c>
      <c r="G141" s="207" t="s">
        <v>220</v>
      </c>
      <c r="H141" s="208">
        <v>112.2</v>
      </c>
      <c r="I141" s="209"/>
      <c r="J141" s="210">
        <f>ROUND(I141*H141,2)</f>
        <v>0</v>
      </c>
      <c r="K141" s="206" t="s">
        <v>176</v>
      </c>
      <c r="L141" s="41"/>
      <c r="M141" s="211" t="s">
        <v>1</v>
      </c>
      <c r="N141" s="212" t="s">
        <v>46</v>
      </c>
      <c r="O141" s="77"/>
      <c r="P141" s="213">
        <f>O141*H141</f>
        <v>0</v>
      </c>
      <c r="Q141" s="213">
        <v>0</v>
      </c>
      <c r="R141" s="213">
        <f>Q141*H141</f>
        <v>0</v>
      </c>
      <c r="S141" s="213">
        <v>0</v>
      </c>
      <c r="T141" s="214">
        <f>S141*H141</f>
        <v>0</v>
      </c>
      <c r="AR141" s="15" t="s">
        <v>177</v>
      </c>
      <c r="AT141" s="15" t="s">
        <v>172</v>
      </c>
      <c r="AU141" s="15" t="s">
        <v>85</v>
      </c>
      <c r="AY141" s="15" t="s">
        <v>170</v>
      </c>
      <c r="BE141" s="215">
        <f>IF(N141="základní",J141,0)</f>
        <v>0</v>
      </c>
      <c r="BF141" s="215">
        <f>IF(N141="snížená",J141,0)</f>
        <v>0</v>
      </c>
      <c r="BG141" s="215">
        <f>IF(N141="zákl. přenesená",J141,0)</f>
        <v>0</v>
      </c>
      <c r="BH141" s="215">
        <f>IF(N141="sníž. přenesená",J141,0)</f>
        <v>0</v>
      </c>
      <c r="BI141" s="215">
        <f>IF(N141="nulová",J141,0)</f>
        <v>0</v>
      </c>
      <c r="BJ141" s="15" t="s">
        <v>83</v>
      </c>
      <c r="BK141" s="215">
        <f>ROUND(I141*H141,2)</f>
        <v>0</v>
      </c>
      <c r="BL141" s="15" t="s">
        <v>177</v>
      </c>
      <c r="BM141" s="15" t="s">
        <v>249</v>
      </c>
    </row>
    <row r="142" s="1" customFormat="1">
      <c r="B142" s="36"/>
      <c r="C142" s="37"/>
      <c r="D142" s="216" t="s">
        <v>179</v>
      </c>
      <c r="E142" s="37"/>
      <c r="F142" s="217" t="s">
        <v>250</v>
      </c>
      <c r="G142" s="37"/>
      <c r="H142" s="37"/>
      <c r="I142" s="130"/>
      <c r="J142" s="37"/>
      <c r="K142" s="37"/>
      <c r="L142" s="41"/>
      <c r="M142" s="218"/>
      <c r="N142" s="77"/>
      <c r="O142" s="77"/>
      <c r="P142" s="77"/>
      <c r="Q142" s="77"/>
      <c r="R142" s="77"/>
      <c r="S142" s="77"/>
      <c r="T142" s="78"/>
      <c r="AT142" s="15" t="s">
        <v>179</v>
      </c>
      <c r="AU142" s="15" t="s">
        <v>85</v>
      </c>
    </row>
    <row r="143" s="11" customFormat="1">
      <c r="B143" s="219"/>
      <c r="C143" s="220"/>
      <c r="D143" s="216" t="s">
        <v>181</v>
      </c>
      <c r="E143" s="221" t="s">
        <v>1</v>
      </c>
      <c r="F143" s="222" t="s">
        <v>182</v>
      </c>
      <c r="G143" s="220"/>
      <c r="H143" s="221" t="s">
        <v>1</v>
      </c>
      <c r="I143" s="223"/>
      <c r="J143" s="220"/>
      <c r="K143" s="220"/>
      <c r="L143" s="224"/>
      <c r="M143" s="225"/>
      <c r="N143" s="226"/>
      <c r="O143" s="226"/>
      <c r="P143" s="226"/>
      <c r="Q143" s="226"/>
      <c r="R143" s="226"/>
      <c r="S143" s="226"/>
      <c r="T143" s="227"/>
      <c r="AT143" s="228" t="s">
        <v>181</v>
      </c>
      <c r="AU143" s="228" t="s">
        <v>85</v>
      </c>
      <c r="AV143" s="11" t="s">
        <v>83</v>
      </c>
      <c r="AW143" s="11" t="s">
        <v>36</v>
      </c>
      <c r="AX143" s="11" t="s">
        <v>75</v>
      </c>
      <c r="AY143" s="228" t="s">
        <v>170</v>
      </c>
    </row>
    <row r="144" s="12" customFormat="1">
      <c r="B144" s="229"/>
      <c r="C144" s="230"/>
      <c r="D144" s="216" t="s">
        <v>181</v>
      </c>
      <c r="E144" s="231" t="s">
        <v>1</v>
      </c>
      <c r="F144" s="232" t="s">
        <v>251</v>
      </c>
      <c r="G144" s="230"/>
      <c r="H144" s="233">
        <v>112.2</v>
      </c>
      <c r="I144" s="234"/>
      <c r="J144" s="230"/>
      <c r="K144" s="230"/>
      <c r="L144" s="235"/>
      <c r="M144" s="236"/>
      <c r="N144" s="237"/>
      <c r="O144" s="237"/>
      <c r="P144" s="237"/>
      <c r="Q144" s="237"/>
      <c r="R144" s="237"/>
      <c r="S144" s="237"/>
      <c r="T144" s="238"/>
      <c r="AT144" s="239" t="s">
        <v>181</v>
      </c>
      <c r="AU144" s="239" t="s">
        <v>85</v>
      </c>
      <c r="AV144" s="12" t="s">
        <v>85</v>
      </c>
      <c r="AW144" s="12" t="s">
        <v>36</v>
      </c>
      <c r="AX144" s="12" t="s">
        <v>83</v>
      </c>
      <c r="AY144" s="239" t="s">
        <v>170</v>
      </c>
    </row>
    <row r="145" s="1" customFormat="1" ht="22.5" customHeight="1">
      <c r="B145" s="36"/>
      <c r="C145" s="204" t="s">
        <v>252</v>
      </c>
      <c r="D145" s="204" t="s">
        <v>172</v>
      </c>
      <c r="E145" s="205" t="s">
        <v>253</v>
      </c>
      <c r="F145" s="206" t="s">
        <v>254</v>
      </c>
      <c r="G145" s="207" t="s">
        <v>220</v>
      </c>
      <c r="H145" s="208">
        <v>78.540000000000006</v>
      </c>
      <c r="I145" s="209"/>
      <c r="J145" s="210">
        <f>ROUND(I145*H145,2)</f>
        <v>0</v>
      </c>
      <c r="K145" s="206" t="s">
        <v>176</v>
      </c>
      <c r="L145" s="41"/>
      <c r="M145" s="211" t="s">
        <v>1</v>
      </c>
      <c r="N145" s="212" t="s">
        <v>46</v>
      </c>
      <c r="O145" s="77"/>
      <c r="P145" s="213">
        <f>O145*H145</f>
        <v>0</v>
      </c>
      <c r="Q145" s="213">
        <v>0</v>
      </c>
      <c r="R145" s="213">
        <f>Q145*H145</f>
        <v>0</v>
      </c>
      <c r="S145" s="213">
        <v>0</v>
      </c>
      <c r="T145" s="214">
        <f>S145*H145</f>
        <v>0</v>
      </c>
      <c r="AR145" s="15" t="s">
        <v>177</v>
      </c>
      <c r="AT145" s="15" t="s">
        <v>172</v>
      </c>
      <c r="AU145" s="15" t="s">
        <v>85</v>
      </c>
      <c r="AY145" s="15" t="s">
        <v>170</v>
      </c>
      <c r="BE145" s="215">
        <f>IF(N145="základní",J145,0)</f>
        <v>0</v>
      </c>
      <c r="BF145" s="215">
        <f>IF(N145="snížená",J145,0)</f>
        <v>0</v>
      </c>
      <c r="BG145" s="215">
        <f>IF(N145="zákl. přenesená",J145,0)</f>
        <v>0</v>
      </c>
      <c r="BH145" s="215">
        <f>IF(N145="sníž. přenesená",J145,0)</f>
        <v>0</v>
      </c>
      <c r="BI145" s="215">
        <f>IF(N145="nulová",J145,0)</f>
        <v>0</v>
      </c>
      <c r="BJ145" s="15" t="s">
        <v>83</v>
      </c>
      <c r="BK145" s="215">
        <f>ROUND(I145*H145,2)</f>
        <v>0</v>
      </c>
      <c r="BL145" s="15" t="s">
        <v>177</v>
      </c>
      <c r="BM145" s="15" t="s">
        <v>255</v>
      </c>
    </row>
    <row r="146" s="1" customFormat="1">
      <c r="B146" s="36"/>
      <c r="C146" s="37"/>
      <c r="D146" s="216" t="s">
        <v>179</v>
      </c>
      <c r="E146" s="37"/>
      <c r="F146" s="217" t="s">
        <v>250</v>
      </c>
      <c r="G146" s="37"/>
      <c r="H146" s="37"/>
      <c r="I146" s="130"/>
      <c r="J146" s="37"/>
      <c r="K146" s="37"/>
      <c r="L146" s="41"/>
      <c r="M146" s="218"/>
      <c r="N146" s="77"/>
      <c r="O146" s="77"/>
      <c r="P146" s="77"/>
      <c r="Q146" s="77"/>
      <c r="R146" s="77"/>
      <c r="S146" s="77"/>
      <c r="T146" s="78"/>
      <c r="AT146" s="15" t="s">
        <v>179</v>
      </c>
      <c r="AU146" s="15" t="s">
        <v>85</v>
      </c>
    </row>
    <row r="147" s="12" customFormat="1">
      <c r="B147" s="229"/>
      <c r="C147" s="230"/>
      <c r="D147" s="216" t="s">
        <v>181</v>
      </c>
      <c r="E147" s="231" t="s">
        <v>1</v>
      </c>
      <c r="F147" s="232" t="s">
        <v>256</v>
      </c>
      <c r="G147" s="230"/>
      <c r="H147" s="233">
        <v>78.540000000000006</v>
      </c>
      <c r="I147" s="234"/>
      <c r="J147" s="230"/>
      <c r="K147" s="230"/>
      <c r="L147" s="235"/>
      <c r="M147" s="236"/>
      <c r="N147" s="237"/>
      <c r="O147" s="237"/>
      <c r="P147" s="237"/>
      <c r="Q147" s="237"/>
      <c r="R147" s="237"/>
      <c r="S147" s="237"/>
      <c r="T147" s="238"/>
      <c r="AT147" s="239" t="s">
        <v>181</v>
      </c>
      <c r="AU147" s="239" t="s">
        <v>85</v>
      </c>
      <c r="AV147" s="12" t="s">
        <v>85</v>
      </c>
      <c r="AW147" s="12" t="s">
        <v>36</v>
      </c>
      <c r="AX147" s="12" t="s">
        <v>83</v>
      </c>
      <c r="AY147" s="239" t="s">
        <v>170</v>
      </c>
    </row>
    <row r="148" s="1" customFormat="1" ht="22.5" customHeight="1">
      <c r="B148" s="36"/>
      <c r="C148" s="204" t="s">
        <v>8</v>
      </c>
      <c r="D148" s="204" t="s">
        <v>172</v>
      </c>
      <c r="E148" s="205" t="s">
        <v>257</v>
      </c>
      <c r="F148" s="206" t="s">
        <v>258</v>
      </c>
      <c r="G148" s="207" t="s">
        <v>220</v>
      </c>
      <c r="H148" s="208">
        <v>431.23200000000003</v>
      </c>
      <c r="I148" s="209"/>
      <c r="J148" s="210">
        <f>ROUND(I148*H148,2)</f>
        <v>0</v>
      </c>
      <c r="K148" s="206" t="s">
        <v>176</v>
      </c>
      <c r="L148" s="41"/>
      <c r="M148" s="211" t="s">
        <v>1</v>
      </c>
      <c r="N148" s="212" t="s">
        <v>46</v>
      </c>
      <c r="O148" s="77"/>
      <c r="P148" s="213">
        <f>O148*H148</f>
        <v>0</v>
      </c>
      <c r="Q148" s="213">
        <v>0</v>
      </c>
      <c r="R148" s="213">
        <f>Q148*H148</f>
        <v>0</v>
      </c>
      <c r="S148" s="213">
        <v>0</v>
      </c>
      <c r="T148" s="214">
        <f>S148*H148</f>
        <v>0</v>
      </c>
      <c r="AR148" s="15" t="s">
        <v>177</v>
      </c>
      <c r="AT148" s="15" t="s">
        <v>172</v>
      </c>
      <c r="AU148" s="15" t="s">
        <v>85</v>
      </c>
      <c r="AY148" s="15" t="s">
        <v>170</v>
      </c>
      <c r="BE148" s="215">
        <f>IF(N148="základní",J148,0)</f>
        <v>0</v>
      </c>
      <c r="BF148" s="215">
        <f>IF(N148="snížená",J148,0)</f>
        <v>0</v>
      </c>
      <c r="BG148" s="215">
        <f>IF(N148="zákl. přenesená",J148,0)</f>
        <v>0</v>
      </c>
      <c r="BH148" s="215">
        <f>IF(N148="sníž. přenesená",J148,0)</f>
        <v>0</v>
      </c>
      <c r="BI148" s="215">
        <f>IF(N148="nulová",J148,0)</f>
        <v>0</v>
      </c>
      <c r="BJ148" s="15" t="s">
        <v>83</v>
      </c>
      <c r="BK148" s="215">
        <f>ROUND(I148*H148,2)</f>
        <v>0</v>
      </c>
      <c r="BL148" s="15" t="s">
        <v>177</v>
      </c>
      <c r="BM148" s="15" t="s">
        <v>259</v>
      </c>
    </row>
    <row r="149" s="1" customFormat="1">
      <c r="B149" s="36"/>
      <c r="C149" s="37"/>
      <c r="D149" s="216" t="s">
        <v>179</v>
      </c>
      <c r="E149" s="37"/>
      <c r="F149" s="217" t="s">
        <v>260</v>
      </c>
      <c r="G149" s="37"/>
      <c r="H149" s="37"/>
      <c r="I149" s="130"/>
      <c r="J149" s="37"/>
      <c r="K149" s="37"/>
      <c r="L149" s="41"/>
      <c r="M149" s="218"/>
      <c r="N149" s="77"/>
      <c r="O149" s="77"/>
      <c r="P149" s="77"/>
      <c r="Q149" s="77"/>
      <c r="R149" s="77"/>
      <c r="S149" s="77"/>
      <c r="T149" s="78"/>
      <c r="AT149" s="15" t="s">
        <v>179</v>
      </c>
      <c r="AU149" s="15" t="s">
        <v>85</v>
      </c>
    </row>
    <row r="150" s="11" customFormat="1">
      <c r="B150" s="219"/>
      <c r="C150" s="220"/>
      <c r="D150" s="216" t="s">
        <v>181</v>
      </c>
      <c r="E150" s="221" t="s">
        <v>1</v>
      </c>
      <c r="F150" s="222" t="s">
        <v>261</v>
      </c>
      <c r="G150" s="220"/>
      <c r="H150" s="221" t="s">
        <v>1</v>
      </c>
      <c r="I150" s="223"/>
      <c r="J150" s="220"/>
      <c r="K150" s="220"/>
      <c r="L150" s="224"/>
      <c r="M150" s="225"/>
      <c r="N150" s="226"/>
      <c r="O150" s="226"/>
      <c r="P150" s="226"/>
      <c r="Q150" s="226"/>
      <c r="R150" s="226"/>
      <c r="S150" s="226"/>
      <c r="T150" s="227"/>
      <c r="AT150" s="228" t="s">
        <v>181</v>
      </c>
      <c r="AU150" s="228" t="s">
        <v>85</v>
      </c>
      <c r="AV150" s="11" t="s">
        <v>83</v>
      </c>
      <c r="AW150" s="11" t="s">
        <v>36</v>
      </c>
      <c r="AX150" s="11" t="s">
        <v>75</v>
      </c>
      <c r="AY150" s="228" t="s">
        <v>170</v>
      </c>
    </row>
    <row r="151" s="12" customFormat="1">
      <c r="B151" s="229"/>
      <c r="C151" s="230"/>
      <c r="D151" s="216" t="s">
        <v>181</v>
      </c>
      <c r="E151" s="231" t="s">
        <v>1</v>
      </c>
      <c r="F151" s="232" t="s">
        <v>262</v>
      </c>
      <c r="G151" s="230"/>
      <c r="H151" s="233">
        <v>319.03199999999998</v>
      </c>
      <c r="I151" s="234"/>
      <c r="J151" s="230"/>
      <c r="K151" s="230"/>
      <c r="L151" s="235"/>
      <c r="M151" s="236"/>
      <c r="N151" s="237"/>
      <c r="O151" s="237"/>
      <c r="P151" s="237"/>
      <c r="Q151" s="237"/>
      <c r="R151" s="237"/>
      <c r="S151" s="237"/>
      <c r="T151" s="238"/>
      <c r="AT151" s="239" t="s">
        <v>181</v>
      </c>
      <c r="AU151" s="239" t="s">
        <v>85</v>
      </c>
      <c r="AV151" s="12" t="s">
        <v>85</v>
      </c>
      <c r="AW151" s="12" t="s">
        <v>36</v>
      </c>
      <c r="AX151" s="12" t="s">
        <v>75</v>
      </c>
      <c r="AY151" s="239" t="s">
        <v>170</v>
      </c>
    </row>
    <row r="152" s="12" customFormat="1">
      <c r="B152" s="229"/>
      <c r="C152" s="230"/>
      <c r="D152" s="216" t="s">
        <v>181</v>
      </c>
      <c r="E152" s="231" t="s">
        <v>1</v>
      </c>
      <c r="F152" s="232" t="s">
        <v>263</v>
      </c>
      <c r="G152" s="230"/>
      <c r="H152" s="233">
        <v>112.2</v>
      </c>
      <c r="I152" s="234"/>
      <c r="J152" s="230"/>
      <c r="K152" s="230"/>
      <c r="L152" s="235"/>
      <c r="M152" s="236"/>
      <c r="N152" s="237"/>
      <c r="O152" s="237"/>
      <c r="P152" s="237"/>
      <c r="Q152" s="237"/>
      <c r="R152" s="237"/>
      <c r="S152" s="237"/>
      <c r="T152" s="238"/>
      <c r="AT152" s="239" t="s">
        <v>181</v>
      </c>
      <c r="AU152" s="239" t="s">
        <v>85</v>
      </c>
      <c r="AV152" s="12" t="s">
        <v>85</v>
      </c>
      <c r="AW152" s="12" t="s">
        <v>36</v>
      </c>
      <c r="AX152" s="12" t="s">
        <v>75</v>
      </c>
      <c r="AY152" s="239" t="s">
        <v>170</v>
      </c>
    </row>
    <row r="153" s="13" customFormat="1">
      <c r="B153" s="240"/>
      <c r="C153" s="241"/>
      <c r="D153" s="216" t="s">
        <v>181</v>
      </c>
      <c r="E153" s="242" t="s">
        <v>1</v>
      </c>
      <c r="F153" s="243" t="s">
        <v>202</v>
      </c>
      <c r="G153" s="241"/>
      <c r="H153" s="244">
        <v>431.23200000000003</v>
      </c>
      <c r="I153" s="245"/>
      <c r="J153" s="241"/>
      <c r="K153" s="241"/>
      <c r="L153" s="246"/>
      <c r="M153" s="247"/>
      <c r="N153" s="248"/>
      <c r="O153" s="248"/>
      <c r="P153" s="248"/>
      <c r="Q153" s="248"/>
      <c r="R153" s="248"/>
      <c r="S153" s="248"/>
      <c r="T153" s="249"/>
      <c r="AT153" s="250" t="s">
        <v>181</v>
      </c>
      <c r="AU153" s="250" t="s">
        <v>85</v>
      </c>
      <c r="AV153" s="13" t="s">
        <v>177</v>
      </c>
      <c r="AW153" s="13" t="s">
        <v>36</v>
      </c>
      <c r="AX153" s="13" t="s">
        <v>83</v>
      </c>
      <c r="AY153" s="250" t="s">
        <v>170</v>
      </c>
    </row>
    <row r="154" s="1" customFormat="1" ht="22.5" customHeight="1">
      <c r="B154" s="36"/>
      <c r="C154" s="204" t="s">
        <v>264</v>
      </c>
      <c r="D154" s="204" t="s">
        <v>172</v>
      </c>
      <c r="E154" s="205" t="s">
        <v>265</v>
      </c>
      <c r="F154" s="206" t="s">
        <v>266</v>
      </c>
      <c r="G154" s="207" t="s">
        <v>220</v>
      </c>
      <c r="H154" s="208">
        <v>4312.3199999999997</v>
      </c>
      <c r="I154" s="209"/>
      <c r="J154" s="210">
        <f>ROUND(I154*H154,2)</f>
        <v>0</v>
      </c>
      <c r="K154" s="206" t="s">
        <v>176</v>
      </c>
      <c r="L154" s="41"/>
      <c r="M154" s="211" t="s">
        <v>1</v>
      </c>
      <c r="N154" s="212" t="s">
        <v>46</v>
      </c>
      <c r="O154" s="77"/>
      <c r="P154" s="213">
        <f>O154*H154</f>
        <v>0</v>
      </c>
      <c r="Q154" s="213">
        <v>0</v>
      </c>
      <c r="R154" s="213">
        <f>Q154*H154</f>
        <v>0</v>
      </c>
      <c r="S154" s="213">
        <v>0</v>
      </c>
      <c r="T154" s="214">
        <f>S154*H154</f>
        <v>0</v>
      </c>
      <c r="AR154" s="15" t="s">
        <v>177</v>
      </c>
      <c r="AT154" s="15" t="s">
        <v>172</v>
      </c>
      <c r="AU154" s="15" t="s">
        <v>85</v>
      </c>
      <c r="AY154" s="15" t="s">
        <v>170</v>
      </c>
      <c r="BE154" s="215">
        <f>IF(N154="základní",J154,0)</f>
        <v>0</v>
      </c>
      <c r="BF154" s="215">
        <f>IF(N154="snížená",J154,0)</f>
        <v>0</v>
      </c>
      <c r="BG154" s="215">
        <f>IF(N154="zákl. přenesená",J154,0)</f>
        <v>0</v>
      </c>
      <c r="BH154" s="215">
        <f>IF(N154="sníž. přenesená",J154,0)</f>
        <v>0</v>
      </c>
      <c r="BI154" s="215">
        <f>IF(N154="nulová",J154,0)</f>
        <v>0</v>
      </c>
      <c r="BJ154" s="15" t="s">
        <v>83</v>
      </c>
      <c r="BK154" s="215">
        <f>ROUND(I154*H154,2)</f>
        <v>0</v>
      </c>
      <c r="BL154" s="15" t="s">
        <v>177</v>
      </c>
      <c r="BM154" s="15" t="s">
        <v>267</v>
      </c>
    </row>
    <row r="155" s="1" customFormat="1">
      <c r="B155" s="36"/>
      <c r="C155" s="37"/>
      <c r="D155" s="216" t="s">
        <v>179</v>
      </c>
      <c r="E155" s="37"/>
      <c r="F155" s="217" t="s">
        <v>260</v>
      </c>
      <c r="G155" s="37"/>
      <c r="H155" s="37"/>
      <c r="I155" s="130"/>
      <c r="J155" s="37"/>
      <c r="K155" s="37"/>
      <c r="L155" s="41"/>
      <c r="M155" s="218"/>
      <c r="N155" s="77"/>
      <c r="O155" s="77"/>
      <c r="P155" s="77"/>
      <c r="Q155" s="77"/>
      <c r="R155" s="77"/>
      <c r="S155" s="77"/>
      <c r="T155" s="78"/>
      <c r="AT155" s="15" t="s">
        <v>179</v>
      </c>
      <c r="AU155" s="15" t="s">
        <v>85</v>
      </c>
    </row>
    <row r="156" s="12" customFormat="1">
      <c r="B156" s="229"/>
      <c r="C156" s="230"/>
      <c r="D156" s="216" t="s">
        <v>181</v>
      </c>
      <c r="E156" s="231" t="s">
        <v>1</v>
      </c>
      <c r="F156" s="232" t="s">
        <v>268</v>
      </c>
      <c r="G156" s="230"/>
      <c r="H156" s="233">
        <v>4312.3199999999997</v>
      </c>
      <c r="I156" s="234"/>
      <c r="J156" s="230"/>
      <c r="K156" s="230"/>
      <c r="L156" s="235"/>
      <c r="M156" s="236"/>
      <c r="N156" s="237"/>
      <c r="O156" s="237"/>
      <c r="P156" s="237"/>
      <c r="Q156" s="237"/>
      <c r="R156" s="237"/>
      <c r="S156" s="237"/>
      <c r="T156" s="238"/>
      <c r="AT156" s="239" t="s">
        <v>181</v>
      </c>
      <c r="AU156" s="239" t="s">
        <v>85</v>
      </c>
      <c r="AV156" s="12" t="s">
        <v>85</v>
      </c>
      <c r="AW156" s="12" t="s">
        <v>36</v>
      </c>
      <c r="AX156" s="12" t="s">
        <v>83</v>
      </c>
      <c r="AY156" s="239" t="s">
        <v>170</v>
      </c>
    </row>
    <row r="157" s="1" customFormat="1" ht="16.5" customHeight="1">
      <c r="B157" s="36"/>
      <c r="C157" s="204" t="s">
        <v>269</v>
      </c>
      <c r="D157" s="204" t="s">
        <v>172</v>
      </c>
      <c r="E157" s="205" t="s">
        <v>270</v>
      </c>
      <c r="F157" s="206" t="s">
        <v>271</v>
      </c>
      <c r="G157" s="207" t="s">
        <v>272</v>
      </c>
      <c r="H157" s="208">
        <v>776.21799999999996</v>
      </c>
      <c r="I157" s="209"/>
      <c r="J157" s="210">
        <f>ROUND(I157*H157,2)</f>
        <v>0</v>
      </c>
      <c r="K157" s="206" t="s">
        <v>176</v>
      </c>
      <c r="L157" s="41"/>
      <c r="M157" s="211" t="s">
        <v>1</v>
      </c>
      <c r="N157" s="212" t="s">
        <v>46</v>
      </c>
      <c r="O157" s="77"/>
      <c r="P157" s="213">
        <f>O157*H157</f>
        <v>0</v>
      </c>
      <c r="Q157" s="213">
        <v>0</v>
      </c>
      <c r="R157" s="213">
        <f>Q157*H157</f>
        <v>0</v>
      </c>
      <c r="S157" s="213">
        <v>0</v>
      </c>
      <c r="T157" s="214">
        <f>S157*H157</f>
        <v>0</v>
      </c>
      <c r="AR157" s="15" t="s">
        <v>177</v>
      </c>
      <c r="AT157" s="15" t="s">
        <v>172</v>
      </c>
      <c r="AU157" s="15" t="s">
        <v>85</v>
      </c>
      <c r="AY157" s="15" t="s">
        <v>170</v>
      </c>
      <c r="BE157" s="215">
        <f>IF(N157="základní",J157,0)</f>
        <v>0</v>
      </c>
      <c r="BF157" s="215">
        <f>IF(N157="snížená",J157,0)</f>
        <v>0</v>
      </c>
      <c r="BG157" s="215">
        <f>IF(N157="zákl. přenesená",J157,0)</f>
        <v>0</v>
      </c>
      <c r="BH157" s="215">
        <f>IF(N157="sníž. přenesená",J157,0)</f>
        <v>0</v>
      </c>
      <c r="BI157" s="215">
        <f>IF(N157="nulová",J157,0)</f>
        <v>0</v>
      </c>
      <c r="BJ157" s="15" t="s">
        <v>83</v>
      </c>
      <c r="BK157" s="215">
        <f>ROUND(I157*H157,2)</f>
        <v>0</v>
      </c>
      <c r="BL157" s="15" t="s">
        <v>177</v>
      </c>
      <c r="BM157" s="15" t="s">
        <v>273</v>
      </c>
    </row>
    <row r="158" s="1" customFormat="1">
      <c r="B158" s="36"/>
      <c r="C158" s="37"/>
      <c r="D158" s="216" t="s">
        <v>179</v>
      </c>
      <c r="E158" s="37"/>
      <c r="F158" s="217" t="s">
        <v>274</v>
      </c>
      <c r="G158" s="37"/>
      <c r="H158" s="37"/>
      <c r="I158" s="130"/>
      <c r="J158" s="37"/>
      <c r="K158" s="37"/>
      <c r="L158" s="41"/>
      <c r="M158" s="218"/>
      <c r="N158" s="77"/>
      <c r="O158" s="77"/>
      <c r="P158" s="77"/>
      <c r="Q158" s="77"/>
      <c r="R158" s="77"/>
      <c r="S158" s="77"/>
      <c r="T158" s="78"/>
      <c r="AT158" s="15" t="s">
        <v>179</v>
      </c>
      <c r="AU158" s="15" t="s">
        <v>85</v>
      </c>
    </row>
    <row r="159" s="12" customFormat="1">
      <c r="B159" s="229"/>
      <c r="C159" s="230"/>
      <c r="D159" s="216" t="s">
        <v>181</v>
      </c>
      <c r="E159" s="231" t="s">
        <v>1</v>
      </c>
      <c r="F159" s="232" t="s">
        <v>275</v>
      </c>
      <c r="G159" s="230"/>
      <c r="H159" s="233">
        <v>776.21799999999996</v>
      </c>
      <c r="I159" s="234"/>
      <c r="J159" s="230"/>
      <c r="K159" s="230"/>
      <c r="L159" s="235"/>
      <c r="M159" s="236"/>
      <c r="N159" s="237"/>
      <c r="O159" s="237"/>
      <c r="P159" s="237"/>
      <c r="Q159" s="237"/>
      <c r="R159" s="237"/>
      <c r="S159" s="237"/>
      <c r="T159" s="238"/>
      <c r="AT159" s="239" t="s">
        <v>181</v>
      </c>
      <c r="AU159" s="239" t="s">
        <v>85</v>
      </c>
      <c r="AV159" s="12" t="s">
        <v>85</v>
      </c>
      <c r="AW159" s="12" t="s">
        <v>36</v>
      </c>
      <c r="AX159" s="12" t="s">
        <v>83</v>
      </c>
      <c r="AY159" s="239" t="s">
        <v>170</v>
      </c>
    </row>
    <row r="160" s="1" customFormat="1" ht="22.5" customHeight="1">
      <c r="B160" s="36"/>
      <c r="C160" s="204" t="s">
        <v>276</v>
      </c>
      <c r="D160" s="204" t="s">
        <v>172</v>
      </c>
      <c r="E160" s="205" t="s">
        <v>277</v>
      </c>
      <c r="F160" s="206" t="s">
        <v>278</v>
      </c>
      <c r="G160" s="207" t="s">
        <v>220</v>
      </c>
      <c r="H160" s="208">
        <v>54</v>
      </c>
      <c r="I160" s="209"/>
      <c r="J160" s="210">
        <f>ROUND(I160*H160,2)</f>
        <v>0</v>
      </c>
      <c r="K160" s="206" t="s">
        <v>176</v>
      </c>
      <c r="L160" s="41"/>
      <c r="M160" s="211" t="s">
        <v>1</v>
      </c>
      <c r="N160" s="212" t="s">
        <v>46</v>
      </c>
      <c r="O160" s="77"/>
      <c r="P160" s="213">
        <f>O160*H160</f>
        <v>0</v>
      </c>
      <c r="Q160" s="213">
        <v>0</v>
      </c>
      <c r="R160" s="213">
        <f>Q160*H160</f>
        <v>0</v>
      </c>
      <c r="S160" s="213">
        <v>0</v>
      </c>
      <c r="T160" s="214">
        <f>S160*H160</f>
        <v>0</v>
      </c>
      <c r="AR160" s="15" t="s">
        <v>177</v>
      </c>
      <c r="AT160" s="15" t="s">
        <v>172</v>
      </c>
      <c r="AU160" s="15" t="s">
        <v>85</v>
      </c>
      <c r="AY160" s="15" t="s">
        <v>170</v>
      </c>
      <c r="BE160" s="215">
        <f>IF(N160="základní",J160,0)</f>
        <v>0</v>
      </c>
      <c r="BF160" s="215">
        <f>IF(N160="snížená",J160,0)</f>
        <v>0</v>
      </c>
      <c r="BG160" s="215">
        <f>IF(N160="zákl. přenesená",J160,0)</f>
        <v>0</v>
      </c>
      <c r="BH160" s="215">
        <f>IF(N160="sníž. přenesená",J160,0)</f>
        <v>0</v>
      </c>
      <c r="BI160" s="215">
        <f>IF(N160="nulová",J160,0)</f>
        <v>0</v>
      </c>
      <c r="BJ160" s="15" t="s">
        <v>83</v>
      </c>
      <c r="BK160" s="215">
        <f>ROUND(I160*H160,2)</f>
        <v>0</v>
      </c>
      <c r="BL160" s="15" t="s">
        <v>177</v>
      </c>
      <c r="BM160" s="15" t="s">
        <v>279</v>
      </c>
    </row>
    <row r="161" s="1" customFormat="1">
      <c r="B161" s="36"/>
      <c r="C161" s="37"/>
      <c r="D161" s="216" t="s">
        <v>179</v>
      </c>
      <c r="E161" s="37"/>
      <c r="F161" s="217" t="s">
        <v>280</v>
      </c>
      <c r="G161" s="37"/>
      <c r="H161" s="37"/>
      <c r="I161" s="130"/>
      <c r="J161" s="37"/>
      <c r="K161" s="37"/>
      <c r="L161" s="41"/>
      <c r="M161" s="218"/>
      <c r="N161" s="77"/>
      <c r="O161" s="77"/>
      <c r="P161" s="77"/>
      <c r="Q161" s="77"/>
      <c r="R161" s="77"/>
      <c r="S161" s="77"/>
      <c r="T161" s="78"/>
      <c r="AT161" s="15" t="s">
        <v>179</v>
      </c>
      <c r="AU161" s="15" t="s">
        <v>85</v>
      </c>
    </row>
    <row r="162" s="12" customFormat="1">
      <c r="B162" s="229"/>
      <c r="C162" s="230"/>
      <c r="D162" s="216" t="s">
        <v>181</v>
      </c>
      <c r="E162" s="231" t="s">
        <v>1</v>
      </c>
      <c r="F162" s="232" t="s">
        <v>281</v>
      </c>
      <c r="G162" s="230"/>
      <c r="H162" s="233">
        <v>54</v>
      </c>
      <c r="I162" s="234"/>
      <c r="J162" s="230"/>
      <c r="K162" s="230"/>
      <c r="L162" s="235"/>
      <c r="M162" s="236"/>
      <c r="N162" s="237"/>
      <c r="O162" s="237"/>
      <c r="P162" s="237"/>
      <c r="Q162" s="237"/>
      <c r="R162" s="237"/>
      <c r="S162" s="237"/>
      <c r="T162" s="238"/>
      <c r="AT162" s="239" t="s">
        <v>181</v>
      </c>
      <c r="AU162" s="239" t="s">
        <v>85</v>
      </c>
      <c r="AV162" s="12" t="s">
        <v>85</v>
      </c>
      <c r="AW162" s="12" t="s">
        <v>36</v>
      </c>
      <c r="AX162" s="12" t="s">
        <v>83</v>
      </c>
      <c r="AY162" s="239" t="s">
        <v>170</v>
      </c>
    </row>
    <row r="163" s="1" customFormat="1" ht="16.5" customHeight="1">
      <c r="B163" s="36"/>
      <c r="C163" s="204" t="s">
        <v>282</v>
      </c>
      <c r="D163" s="204" t="s">
        <v>172</v>
      </c>
      <c r="E163" s="205" t="s">
        <v>283</v>
      </c>
      <c r="F163" s="206" t="s">
        <v>284</v>
      </c>
      <c r="G163" s="207" t="s">
        <v>175</v>
      </c>
      <c r="H163" s="208">
        <v>5653.21</v>
      </c>
      <c r="I163" s="209"/>
      <c r="J163" s="210">
        <f>ROUND(I163*H163,2)</f>
        <v>0</v>
      </c>
      <c r="K163" s="206" t="s">
        <v>176</v>
      </c>
      <c r="L163" s="41"/>
      <c r="M163" s="211" t="s">
        <v>1</v>
      </c>
      <c r="N163" s="212" t="s">
        <v>46</v>
      </c>
      <c r="O163" s="77"/>
      <c r="P163" s="213">
        <f>O163*H163</f>
        <v>0</v>
      </c>
      <c r="Q163" s="213">
        <v>0</v>
      </c>
      <c r="R163" s="213">
        <f>Q163*H163</f>
        <v>0</v>
      </c>
      <c r="S163" s="213">
        <v>0</v>
      </c>
      <c r="T163" s="214">
        <f>S163*H163</f>
        <v>0</v>
      </c>
      <c r="AR163" s="15" t="s">
        <v>177</v>
      </c>
      <c r="AT163" s="15" t="s">
        <v>172</v>
      </c>
      <c r="AU163" s="15" t="s">
        <v>85</v>
      </c>
      <c r="AY163" s="15" t="s">
        <v>170</v>
      </c>
      <c r="BE163" s="215">
        <f>IF(N163="základní",J163,0)</f>
        <v>0</v>
      </c>
      <c r="BF163" s="215">
        <f>IF(N163="snížená",J163,0)</f>
        <v>0</v>
      </c>
      <c r="BG163" s="215">
        <f>IF(N163="zákl. přenesená",J163,0)</f>
        <v>0</v>
      </c>
      <c r="BH163" s="215">
        <f>IF(N163="sníž. přenesená",J163,0)</f>
        <v>0</v>
      </c>
      <c r="BI163" s="215">
        <f>IF(N163="nulová",J163,0)</f>
        <v>0</v>
      </c>
      <c r="BJ163" s="15" t="s">
        <v>83</v>
      </c>
      <c r="BK163" s="215">
        <f>ROUND(I163*H163,2)</f>
        <v>0</v>
      </c>
      <c r="BL163" s="15" t="s">
        <v>177</v>
      </c>
      <c r="BM163" s="15" t="s">
        <v>285</v>
      </c>
    </row>
    <row r="164" s="1" customFormat="1">
      <c r="B164" s="36"/>
      <c r="C164" s="37"/>
      <c r="D164" s="216" t="s">
        <v>179</v>
      </c>
      <c r="E164" s="37"/>
      <c r="F164" s="217" t="s">
        <v>286</v>
      </c>
      <c r="G164" s="37"/>
      <c r="H164" s="37"/>
      <c r="I164" s="130"/>
      <c r="J164" s="37"/>
      <c r="K164" s="37"/>
      <c r="L164" s="41"/>
      <c r="M164" s="218"/>
      <c r="N164" s="77"/>
      <c r="O164" s="77"/>
      <c r="P164" s="77"/>
      <c r="Q164" s="77"/>
      <c r="R164" s="77"/>
      <c r="S164" s="77"/>
      <c r="T164" s="78"/>
      <c r="AT164" s="15" t="s">
        <v>179</v>
      </c>
      <c r="AU164" s="15" t="s">
        <v>85</v>
      </c>
    </row>
    <row r="165" s="12" customFormat="1">
      <c r="B165" s="229"/>
      <c r="C165" s="230"/>
      <c r="D165" s="216" t="s">
        <v>181</v>
      </c>
      <c r="E165" s="231" t="s">
        <v>1</v>
      </c>
      <c r="F165" s="232" t="s">
        <v>134</v>
      </c>
      <c r="G165" s="230"/>
      <c r="H165" s="233">
        <v>2954.1999999999998</v>
      </c>
      <c r="I165" s="234"/>
      <c r="J165" s="230"/>
      <c r="K165" s="230"/>
      <c r="L165" s="235"/>
      <c r="M165" s="236"/>
      <c r="N165" s="237"/>
      <c r="O165" s="237"/>
      <c r="P165" s="237"/>
      <c r="Q165" s="237"/>
      <c r="R165" s="237"/>
      <c r="S165" s="237"/>
      <c r="T165" s="238"/>
      <c r="AT165" s="239" t="s">
        <v>181</v>
      </c>
      <c r="AU165" s="239" t="s">
        <v>85</v>
      </c>
      <c r="AV165" s="12" t="s">
        <v>85</v>
      </c>
      <c r="AW165" s="12" t="s">
        <v>36</v>
      </c>
      <c r="AX165" s="12" t="s">
        <v>75</v>
      </c>
      <c r="AY165" s="239" t="s">
        <v>170</v>
      </c>
    </row>
    <row r="166" s="12" customFormat="1">
      <c r="B166" s="229"/>
      <c r="C166" s="230"/>
      <c r="D166" s="216" t="s">
        <v>181</v>
      </c>
      <c r="E166" s="231" t="s">
        <v>1</v>
      </c>
      <c r="F166" s="232" t="s">
        <v>101</v>
      </c>
      <c r="G166" s="230"/>
      <c r="H166" s="233">
        <v>360</v>
      </c>
      <c r="I166" s="234"/>
      <c r="J166" s="230"/>
      <c r="K166" s="230"/>
      <c r="L166" s="235"/>
      <c r="M166" s="236"/>
      <c r="N166" s="237"/>
      <c r="O166" s="237"/>
      <c r="P166" s="237"/>
      <c r="Q166" s="237"/>
      <c r="R166" s="237"/>
      <c r="S166" s="237"/>
      <c r="T166" s="238"/>
      <c r="AT166" s="239" t="s">
        <v>181</v>
      </c>
      <c r="AU166" s="239" t="s">
        <v>85</v>
      </c>
      <c r="AV166" s="12" t="s">
        <v>85</v>
      </c>
      <c r="AW166" s="12" t="s">
        <v>36</v>
      </c>
      <c r="AX166" s="12" t="s">
        <v>75</v>
      </c>
      <c r="AY166" s="239" t="s">
        <v>170</v>
      </c>
    </row>
    <row r="167" s="12" customFormat="1">
      <c r="B167" s="229"/>
      <c r="C167" s="230"/>
      <c r="D167" s="216" t="s">
        <v>181</v>
      </c>
      <c r="E167" s="231" t="s">
        <v>1</v>
      </c>
      <c r="F167" s="232" t="s">
        <v>105</v>
      </c>
      <c r="G167" s="230"/>
      <c r="H167" s="233">
        <v>107.15000000000001</v>
      </c>
      <c r="I167" s="234"/>
      <c r="J167" s="230"/>
      <c r="K167" s="230"/>
      <c r="L167" s="235"/>
      <c r="M167" s="236"/>
      <c r="N167" s="237"/>
      <c r="O167" s="237"/>
      <c r="P167" s="237"/>
      <c r="Q167" s="237"/>
      <c r="R167" s="237"/>
      <c r="S167" s="237"/>
      <c r="T167" s="238"/>
      <c r="AT167" s="239" t="s">
        <v>181</v>
      </c>
      <c r="AU167" s="239" t="s">
        <v>85</v>
      </c>
      <c r="AV167" s="12" t="s">
        <v>85</v>
      </c>
      <c r="AW167" s="12" t="s">
        <v>36</v>
      </c>
      <c r="AX167" s="12" t="s">
        <v>75</v>
      </c>
      <c r="AY167" s="239" t="s">
        <v>170</v>
      </c>
    </row>
    <row r="168" s="12" customFormat="1">
      <c r="B168" s="229"/>
      <c r="C168" s="230"/>
      <c r="D168" s="216" t="s">
        <v>181</v>
      </c>
      <c r="E168" s="231" t="s">
        <v>1</v>
      </c>
      <c r="F168" s="232" t="s">
        <v>114</v>
      </c>
      <c r="G168" s="230"/>
      <c r="H168" s="233">
        <v>1165.3499999999999</v>
      </c>
      <c r="I168" s="234"/>
      <c r="J168" s="230"/>
      <c r="K168" s="230"/>
      <c r="L168" s="235"/>
      <c r="M168" s="236"/>
      <c r="N168" s="237"/>
      <c r="O168" s="237"/>
      <c r="P168" s="237"/>
      <c r="Q168" s="237"/>
      <c r="R168" s="237"/>
      <c r="S168" s="237"/>
      <c r="T168" s="238"/>
      <c r="AT168" s="239" t="s">
        <v>181</v>
      </c>
      <c r="AU168" s="239" t="s">
        <v>85</v>
      </c>
      <c r="AV168" s="12" t="s">
        <v>85</v>
      </c>
      <c r="AW168" s="12" t="s">
        <v>36</v>
      </c>
      <c r="AX168" s="12" t="s">
        <v>75</v>
      </c>
      <c r="AY168" s="239" t="s">
        <v>170</v>
      </c>
    </row>
    <row r="169" s="12" customFormat="1">
      <c r="B169" s="229"/>
      <c r="C169" s="230"/>
      <c r="D169" s="216" t="s">
        <v>181</v>
      </c>
      <c r="E169" s="231" t="s">
        <v>1</v>
      </c>
      <c r="F169" s="232" t="s">
        <v>118</v>
      </c>
      <c r="G169" s="230"/>
      <c r="H169" s="233">
        <v>738.70000000000005</v>
      </c>
      <c r="I169" s="234"/>
      <c r="J169" s="230"/>
      <c r="K169" s="230"/>
      <c r="L169" s="235"/>
      <c r="M169" s="236"/>
      <c r="N169" s="237"/>
      <c r="O169" s="237"/>
      <c r="P169" s="237"/>
      <c r="Q169" s="237"/>
      <c r="R169" s="237"/>
      <c r="S169" s="237"/>
      <c r="T169" s="238"/>
      <c r="AT169" s="239" t="s">
        <v>181</v>
      </c>
      <c r="AU169" s="239" t="s">
        <v>85</v>
      </c>
      <c r="AV169" s="12" t="s">
        <v>85</v>
      </c>
      <c r="AW169" s="12" t="s">
        <v>36</v>
      </c>
      <c r="AX169" s="12" t="s">
        <v>75</v>
      </c>
      <c r="AY169" s="239" t="s">
        <v>170</v>
      </c>
    </row>
    <row r="170" s="12" customFormat="1">
      <c r="B170" s="229"/>
      <c r="C170" s="230"/>
      <c r="D170" s="216" t="s">
        <v>181</v>
      </c>
      <c r="E170" s="231" t="s">
        <v>1</v>
      </c>
      <c r="F170" s="232" t="s">
        <v>111</v>
      </c>
      <c r="G170" s="230"/>
      <c r="H170" s="233">
        <v>39.270000000000003</v>
      </c>
      <c r="I170" s="234"/>
      <c r="J170" s="230"/>
      <c r="K170" s="230"/>
      <c r="L170" s="235"/>
      <c r="M170" s="236"/>
      <c r="N170" s="237"/>
      <c r="O170" s="237"/>
      <c r="P170" s="237"/>
      <c r="Q170" s="237"/>
      <c r="R170" s="237"/>
      <c r="S170" s="237"/>
      <c r="T170" s="238"/>
      <c r="AT170" s="239" t="s">
        <v>181</v>
      </c>
      <c r="AU170" s="239" t="s">
        <v>85</v>
      </c>
      <c r="AV170" s="12" t="s">
        <v>85</v>
      </c>
      <c r="AW170" s="12" t="s">
        <v>36</v>
      </c>
      <c r="AX170" s="12" t="s">
        <v>75</v>
      </c>
      <c r="AY170" s="239" t="s">
        <v>170</v>
      </c>
    </row>
    <row r="171" s="12" customFormat="1">
      <c r="B171" s="229"/>
      <c r="C171" s="230"/>
      <c r="D171" s="216" t="s">
        <v>181</v>
      </c>
      <c r="E171" s="231" t="s">
        <v>1</v>
      </c>
      <c r="F171" s="232" t="s">
        <v>108</v>
      </c>
      <c r="G171" s="230"/>
      <c r="H171" s="233">
        <v>73.540000000000006</v>
      </c>
      <c r="I171" s="234"/>
      <c r="J171" s="230"/>
      <c r="K171" s="230"/>
      <c r="L171" s="235"/>
      <c r="M171" s="236"/>
      <c r="N171" s="237"/>
      <c r="O171" s="237"/>
      <c r="P171" s="237"/>
      <c r="Q171" s="237"/>
      <c r="R171" s="237"/>
      <c r="S171" s="237"/>
      <c r="T171" s="238"/>
      <c r="AT171" s="239" t="s">
        <v>181</v>
      </c>
      <c r="AU171" s="239" t="s">
        <v>85</v>
      </c>
      <c r="AV171" s="12" t="s">
        <v>85</v>
      </c>
      <c r="AW171" s="12" t="s">
        <v>36</v>
      </c>
      <c r="AX171" s="12" t="s">
        <v>75</v>
      </c>
      <c r="AY171" s="239" t="s">
        <v>170</v>
      </c>
    </row>
    <row r="172" s="12" customFormat="1">
      <c r="B172" s="229"/>
      <c r="C172" s="230"/>
      <c r="D172" s="216" t="s">
        <v>181</v>
      </c>
      <c r="E172" s="231" t="s">
        <v>1</v>
      </c>
      <c r="F172" s="232" t="s">
        <v>98</v>
      </c>
      <c r="G172" s="230"/>
      <c r="H172" s="233">
        <v>215</v>
      </c>
      <c r="I172" s="234"/>
      <c r="J172" s="230"/>
      <c r="K172" s="230"/>
      <c r="L172" s="235"/>
      <c r="M172" s="236"/>
      <c r="N172" s="237"/>
      <c r="O172" s="237"/>
      <c r="P172" s="237"/>
      <c r="Q172" s="237"/>
      <c r="R172" s="237"/>
      <c r="S172" s="237"/>
      <c r="T172" s="238"/>
      <c r="AT172" s="239" t="s">
        <v>181</v>
      </c>
      <c r="AU172" s="239" t="s">
        <v>85</v>
      </c>
      <c r="AV172" s="12" t="s">
        <v>85</v>
      </c>
      <c r="AW172" s="12" t="s">
        <v>36</v>
      </c>
      <c r="AX172" s="12" t="s">
        <v>75</v>
      </c>
      <c r="AY172" s="239" t="s">
        <v>170</v>
      </c>
    </row>
    <row r="173" s="13" customFormat="1">
      <c r="B173" s="240"/>
      <c r="C173" s="241"/>
      <c r="D173" s="216" t="s">
        <v>181</v>
      </c>
      <c r="E173" s="242" t="s">
        <v>1</v>
      </c>
      <c r="F173" s="243" t="s">
        <v>202</v>
      </c>
      <c r="G173" s="241"/>
      <c r="H173" s="244">
        <v>5653.21</v>
      </c>
      <c r="I173" s="245"/>
      <c r="J173" s="241"/>
      <c r="K173" s="241"/>
      <c r="L173" s="246"/>
      <c r="M173" s="247"/>
      <c r="N173" s="248"/>
      <c r="O173" s="248"/>
      <c r="P173" s="248"/>
      <c r="Q173" s="248"/>
      <c r="R173" s="248"/>
      <c r="S173" s="248"/>
      <c r="T173" s="249"/>
      <c r="AT173" s="250" t="s">
        <v>181</v>
      </c>
      <c r="AU173" s="250" t="s">
        <v>85</v>
      </c>
      <c r="AV173" s="13" t="s">
        <v>177</v>
      </c>
      <c r="AW173" s="13" t="s">
        <v>36</v>
      </c>
      <c r="AX173" s="13" t="s">
        <v>83</v>
      </c>
      <c r="AY173" s="250" t="s">
        <v>170</v>
      </c>
    </row>
    <row r="174" s="10" customFormat="1" ht="22.8" customHeight="1">
      <c r="B174" s="188"/>
      <c r="C174" s="189"/>
      <c r="D174" s="190" t="s">
        <v>74</v>
      </c>
      <c r="E174" s="202" t="s">
        <v>85</v>
      </c>
      <c r="F174" s="202" t="s">
        <v>287</v>
      </c>
      <c r="G174" s="189"/>
      <c r="H174" s="189"/>
      <c r="I174" s="192"/>
      <c r="J174" s="203">
        <f>BK174</f>
        <v>0</v>
      </c>
      <c r="K174" s="189"/>
      <c r="L174" s="194"/>
      <c r="M174" s="195"/>
      <c r="N174" s="196"/>
      <c r="O174" s="196"/>
      <c r="P174" s="197">
        <f>SUM(P175:P181)</f>
        <v>0</v>
      </c>
      <c r="Q174" s="196"/>
      <c r="R174" s="197">
        <f>SUM(R175:R181)</f>
        <v>149.5692</v>
      </c>
      <c r="S174" s="196"/>
      <c r="T174" s="198">
        <f>SUM(T175:T181)</f>
        <v>0</v>
      </c>
      <c r="AR174" s="199" t="s">
        <v>83</v>
      </c>
      <c r="AT174" s="200" t="s">
        <v>74</v>
      </c>
      <c r="AU174" s="200" t="s">
        <v>83</v>
      </c>
      <c r="AY174" s="199" t="s">
        <v>170</v>
      </c>
      <c r="BK174" s="201">
        <f>SUM(BK175:BK181)</f>
        <v>0</v>
      </c>
    </row>
    <row r="175" s="1" customFormat="1" ht="22.5" customHeight="1">
      <c r="B175" s="36"/>
      <c r="C175" s="204" t="s">
        <v>288</v>
      </c>
      <c r="D175" s="204" t="s">
        <v>172</v>
      </c>
      <c r="E175" s="205" t="s">
        <v>289</v>
      </c>
      <c r="F175" s="206" t="s">
        <v>290</v>
      </c>
      <c r="G175" s="207" t="s">
        <v>206</v>
      </c>
      <c r="H175" s="208">
        <v>660</v>
      </c>
      <c r="I175" s="209"/>
      <c r="J175" s="210">
        <f>ROUND(I175*H175,2)</f>
        <v>0</v>
      </c>
      <c r="K175" s="206" t="s">
        <v>176</v>
      </c>
      <c r="L175" s="41"/>
      <c r="M175" s="211" t="s">
        <v>1</v>
      </c>
      <c r="N175" s="212" t="s">
        <v>46</v>
      </c>
      <c r="O175" s="77"/>
      <c r="P175" s="213">
        <f>O175*H175</f>
        <v>0</v>
      </c>
      <c r="Q175" s="213">
        <v>0.22656999999999999</v>
      </c>
      <c r="R175" s="213">
        <f>Q175*H175</f>
        <v>149.53620000000001</v>
      </c>
      <c r="S175" s="213">
        <v>0</v>
      </c>
      <c r="T175" s="214">
        <f>S175*H175</f>
        <v>0</v>
      </c>
      <c r="AR175" s="15" t="s">
        <v>177</v>
      </c>
      <c r="AT175" s="15" t="s">
        <v>172</v>
      </c>
      <c r="AU175" s="15" t="s">
        <v>85</v>
      </c>
      <c r="AY175" s="15" t="s">
        <v>170</v>
      </c>
      <c r="BE175" s="215">
        <f>IF(N175="základní",J175,0)</f>
        <v>0</v>
      </c>
      <c r="BF175" s="215">
        <f>IF(N175="snížená",J175,0)</f>
        <v>0</v>
      </c>
      <c r="BG175" s="215">
        <f>IF(N175="zákl. přenesená",J175,0)</f>
        <v>0</v>
      </c>
      <c r="BH175" s="215">
        <f>IF(N175="sníž. přenesená",J175,0)</f>
        <v>0</v>
      </c>
      <c r="BI175" s="215">
        <f>IF(N175="nulová",J175,0)</f>
        <v>0</v>
      </c>
      <c r="BJ175" s="15" t="s">
        <v>83</v>
      </c>
      <c r="BK175" s="215">
        <f>ROUND(I175*H175,2)</f>
        <v>0</v>
      </c>
      <c r="BL175" s="15" t="s">
        <v>177</v>
      </c>
      <c r="BM175" s="15" t="s">
        <v>291</v>
      </c>
    </row>
    <row r="176" s="11" customFormat="1">
      <c r="B176" s="219"/>
      <c r="C176" s="220"/>
      <c r="D176" s="216" t="s">
        <v>181</v>
      </c>
      <c r="E176" s="221" t="s">
        <v>1</v>
      </c>
      <c r="F176" s="222" t="s">
        <v>182</v>
      </c>
      <c r="G176" s="220"/>
      <c r="H176" s="221" t="s">
        <v>1</v>
      </c>
      <c r="I176" s="223"/>
      <c r="J176" s="220"/>
      <c r="K176" s="220"/>
      <c r="L176" s="224"/>
      <c r="M176" s="225"/>
      <c r="N176" s="226"/>
      <c r="O176" s="226"/>
      <c r="P176" s="226"/>
      <c r="Q176" s="226"/>
      <c r="R176" s="226"/>
      <c r="S176" s="226"/>
      <c r="T176" s="227"/>
      <c r="AT176" s="228" t="s">
        <v>181</v>
      </c>
      <c r="AU176" s="228" t="s">
        <v>85</v>
      </c>
      <c r="AV176" s="11" t="s">
        <v>83</v>
      </c>
      <c r="AW176" s="11" t="s">
        <v>36</v>
      </c>
      <c r="AX176" s="11" t="s">
        <v>75</v>
      </c>
      <c r="AY176" s="228" t="s">
        <v>170</v>
      </c>
    </row>
    <row r="177" s="12" customFormat="1">
      <c r="B177" s="229"/>
      <c r="C177" s="230"/>
      <c r="D177" s="216" t="s">
        <v>181</v>
      </c>
      <c r="E177" s="231" t="s">
        <v>1</v>
      </c>
      <c r="F177" s="232" t="s">
        <v>292</v>
      </c>
      <c r="G177" s="230"/>
      <c r="H177" s="233">
        <v>660</v>
      </c>
      <c r="I177" s="234"/>
      <c r="J177" s="230"/>
      <c r="K177" s="230"/>
      <c r="L177" s="235"/>
      <c r="M177" s="236"/>
      <c r="N177" s="237"/>
      <c r="O177" s="237"/>
      <c r="P177" s="237"/>
      <c r="Q177" s="237"/>
      <c r="R177" s="237"/>
      <c r="S177" s="237"/>
      <c r="T177" s="238"/>
      <c r="AT177" s="239" t="s">
        <v>181</v>
      </c>
      <c r="AU177" s="239" t="s">
        <v>85</v>
      </c>
      <c r="AV177" s="12" t="s">
        <v>85</v>
      </c>
      <c r="AW177" s="12" t="s">
        <v>36</v>
      </c>
      <c r="AX177" s="12" t="s">
        <v>83</v>
      </c>
      <c r="AY177" s="239" t="s">
        <v>170</v>
      </c>
    </row>
    <row r="178" s="1" customFormat="1" ht="16.5" customHeight="1">
      <c r="B178" s="36"/>
      <c r="C178" s="204" t="s">
        <v>7</v>
      </c>
      <c r="D178" s="204" t="s">
        <v>172</v>
      </c>
      <c r="E178" s="205" t="s">
        <v>293</v>
      </c>
      <c r="F178" s="206" t="s">
        <v>294</v>
      </c>
      <c r="G178" s="207" t="s">
        <v>206</v>
      </c>
      <c r="H178" s="208">
        <v>660</v>
      </c>
      <c r="I178" s="209"/>
      <c r="J178" s="210">
        <f>ROUND(I178*H178,2)</f>
        <v>0</v>
      </c>
      <c r="K178" s="206" t="s">
        <v>176</v>
      </c>
      <c r="L178" s="41"/>
      <c r="M178" s="211" t="s">
        <v>1</v>
      </c>
      <c r="N178" s="212" t="s">
        <v>46</v>
      </c>
      <c r="O178" s="77"/>
      <c r="P178" s="213">
        <f>O178*H178</f>
        <v>0</v>
      </c>
      <c r="Q178" s="213">
        <v>5.0000000000000002E-05</v>
      </c>
      <c r="R178" s="213">
        <f>Q178*H178</f>
        <v>0.033000000000000002</v>
      </c>
      <c r="S178" s="213">
        <v>0</v>
      </c>
      <c r="T178" s="214">
        <f>S178*H178</f>
        <v>0</v>
      </c>
      <c r="AR178" s="15" t="s">
        <v>177</v>
      </c>
      <c r="AT178" s="15" t="s">
        <v>172</v>
      </c>
      <c r="AU178" s="15" t="s">
        <v>85</v>
      </c>
      <c r="AY178" s="15" t="s">
        <v>170</v>
      </c>
      <c r="BE178" s="215">
        <f>IF(N178="základní",J178,0)</f>
        <v>0</v>
      </c>
      <c r="BF178" s="215">
        <f>IF(N178="snížená",J178,0)</f>
        <v>0</v>
      </c>
      <c r="BG178" s="215">
        <f>IF(N178="zákl. přenesená",J178,0)</f>
        <v>0</v>
      </c>
      <c r="BH178" s="215">
        <f>IF(N178="sníž. přenesená",J178,0)</f>
        <v>0</v>
      </c>
      <c r="BI178" s="215">
        <f>IF(N178="nulová",J178,0)</f>
        <v>0</v>
      </c>
      <c r="BJ178" s="15" t="s">
        <v>83</v>
      </c>
      <c r="BK178" s="215">
        <f>ROUND(I178*H178,2)</f>
        <v>0</v>
      </c>
      <c r="BL178" s="15" t="s">
        <v>177</v>
      </c>
      <c r="BM178" s="15" t="s">
        <v>295</v>
      </c>
    </row>
    <row r="179" s="1" customFormat="1">
      <c r="B179" s="36"/>
      <c r="C179" s="37"/>
      <c r="D179" s="216" t="s">
        <v>179</v>
      </c>
      <c r="E179" s="37"/>
      <c r="F179" s="217" t="s">
        <v>296</v>
      </c>
      <c r="G179" s="37"/>
      <c r="H179" s="37"/>
      <c r="I179" s="130"/>
      <c r="J179" s="37"/>
      <c r="K179" s="37"/>
      <c r="L179" s="41"/>
      <c r="M179" s="218"/>
      <c r="N179" s="77"/>
      <c r="O179" s="77"/>
      <c r="P179" s="77"/>
      <c r="Q179" s="77"/>
      <c r="R179" s="77"/>
      <c r="S179" s="77"/>
      <c r="T179" s="78"/>
      <c r="AT179" s="15" t="s">
        <v>179</v>
      </c>
      <c r="AU179" s="15" t="s">
        <v>85</v>
      </c>
    </row>
    <row r="180" s="11" customFormat="1">
      <c r="B180" s="219"/>
      <c r="C180" s="220"/>
      <c r="D180" s="216" t="s">
        <v>181</v>
      </c>
      <c r="E180" s="221" t="s">
        <v>1</v>
      </c>
      <c r="F180" s="222" t="s">
        <v>182</v>
      </c>
      <c r="G180" s="220"/>
      <c r="H180" s="221" t="s">
        <v>1</v>
      </c>
      <c r="I180" s="223"/>
      <c r="J180" s="220"/>
      <c r="K180" s="220"/>
      <c r="L180" s="224"/>
      <c r="M180" s="225"/>
      <c r="N180" s="226"/>
      <c r="O180" s="226"/>
      <c r="P180" s="226"/>
      <c r="Q180" s="226"/>
      <c r="R180" s="226"/>
      <c r="S180" s="226"/>
      <c r="T180" s="227"/>
      <c r="AT180" s="228" t="s">
        <v>181</v>
      </c>
      <c r="AU180" s="228" t="s">
        <v>85</v>
      </c>
      <c r="AV180" s="11" t="s">
        <v>83</v>
      </c>
      <c r="AW180" s="11" t="s">
        <v>36</v>
      </c>
      <c r="AX180" s="11" t="s">
        <v>75</v>
      </c>
      <c r="AY180" s="228" t="s">
        <v>170</v>
      </c>
    </row>
    <row r="181" s="12" customFormat="1">
      <c r="B181" s="229"/>
      <c r="C181" s="230"/>
      <c r="D181" s="216" t="s">
        <v>181</v>
      </c>
      <c r="E181" s="231" t="s">
        <v>1</v>
      </c>
      <c r="F181" s="232" t="s">
        <v>292</v>
      </c>
      <c r="G181" s="230"/>
      <c r="H181" s="233">
        <v>660</v>
      </c>
      <c r="I181" s="234"/>
      <c r="J181" s="230"/>
      <c r="K181" s="230"/>
      <c r="L181" s="235"/>
      <c r="M181" s="236"/>
      <c r="N181" s="237"/>
      <c r="O181" s="237"/>
      <c r="P181" s="237"/>
      <c r="Q181" s="237"/>
      <c r="R181" s="237"/>
      <c r="S181" s="237"/>
      <c r="T181" s="238"/>
      <c r="AT181" s="239" t="s">
        <v>181</v>
      </c>
      <c r="AU181" s="239" t="s">
        <v>85</v>
      </c>
      <c r="AV181" s="12" t="s">
        <v>85</v>
      </c>
      <c r="AW181" s="12" t="s">
        <v>36</v>
      </c>
      <c r="AX181" s="12" t="s">
        <v>83</v>
      </c>
      <c r="AY181" s="239" t="s">
        <v>170</v>
      </c>
    </row>
    <row r="182" s="10" customFormat="1" ht="22.8" customHeight="1">
      <c r="B182" s="188"/>
      <c r="C182" s="189"/>
      <c r="D182" s="190" t="s">
        <v>74</v>
      </c>
      <c r="E182" s="202" t="s">
        <v>189</v>
      </c>
      <c r="F182" s="202" t="s">
        <v>297</v>
      </c>
      <c r="G182" s="189"/>
      <c r="H182" s="189"/>
      <c r="I182" s="192"/>
      <c r="J182" s="203">
        <f>BK182</f>
        <v>0</v>
      </c>
      <c r="K182" s="189"/>
      <c r="L182" s="194"/>
      <c r="M182" s="195"/>
      <c r="N182" s="196"/>
      <c r="O182" s="196"/>
      <c r="P182" s="197">
        <f>SUM(P183:P186)</f>
        <v>0</v>
      </c>
      <c r="Q182" s="196"/>
      <c r="R182" s="197">
        <f>SUM(R183:R186)</f>
        <v>0</v>
      </c>
      <c r="S182" s="196"/>
      <c r="T182" s="198">
        <f>SUM(T183:T186)</f>
        <v>129.59999999999999</v>
      </c>
      <c r="AR182" s="199" t="s">
        <v>83</v>
      </c>
      <c r="AT182" s="200" t="s">
        <v>74</v>
      </c>
      <c r="AU182" s="200" t="s">
        <v>83</v>
      </c>
      <c r="AY182" s="199" t="s">
        <v>170</v>
      </c>
      <c r="BK182" s="201">
        <f>SUM(BK183:BK186)</f>
        <v>0</v>
      </c>
    </row>
    <row r="183" s="1" customFormat="1" ht="16.5" customHeight="1">
      <c r="B183" s="36"/>
      <c r="C183" s="204" t="s">
        <v>298</v>
      </c>
      <c r="D183" s="204" t="s">
        <v>172</v>
      </c>
      <c r="E183" s="205" t="s">
        <v>299</v>
      </c>
      <c r="F183" s="206" t="s">
        <v>300</v>
      </c>
      <c r="G183" s="207" t="s">
        <v>220</v>
      </c>
      <c r="H183" s="208">
        <v>54</v>
      </c>
      <c r="I183" s="209"/>
      <c r="J183" s="210">
        <f>ROUND(I183*H183,2)</f>
        <v>0</v>
      </c>
      <c r="K183" s="206" t="s">
        <v>176</v>
      </c>
      <c r="L183" s="41"/>
      <c r="M183" s="211" t="s">
        <v>1</v>
      </c>
      <c r="N183" s="212" t="s">
        <v>46</v>
      </c>
      <c r="O183" s="77"/>
      <c r="P183" s="213">
        <f>O183*H183</f>
        <v>0</v>
      </c>
      <c r="Q183" s="213">
        <v>0</v>
      </c>
      <c r="R183" s="213">
        <f>Q183*H183</f>
        <v>0</v>
      </c>
      <c r="S183" s="213">
        <v>2.3999999999999999</v>
      </c>
      <c r="T183" s="214">
        <f>S183*H183</f>
        <v>129.59999999999999</v>
      </c>
      <c r="AR183" s="15" t="s">
        <v>177</v>
      </c>
      <c r="AT183" s="15" t="s">
        <v>172</v>
      </c>
      <c r="AU183" s="15" t="s">
        <v>85</v>
      </c>
      <c r="AY183" s="15" t="s">
        <v>170</v>
      </c>
      <c r="BE183" s="215">
        <f>IF(N183="základní",J183,0)</f>
        <v>0</v>
      </c>
      <c r="BF183" s="215">
        <f>IF(N183="snížená",J183,0)</f>
        <v>0</v>
      </c>
      <c r="BG183" s="215">
        <f>IF(N183="zákl. přenesená",J183,0)</f>
        <v>0</v>
      </c>
      <c r="BH183" s="215">
        <f>IF(N183="sníž. přenesená",J183,0)</f>
        <v>0</v>
      </c>
      <c r="BI183" s="215">
        <f>IF(N183="nulová",J183,0)</f>
        <v>0</v>
      </c>
      <c r="BJ183" s="15" t="s">
        <v>83</v>
      </c>
      <c r="BK183" s="215">
        <f>ROUND(I183*H183,2)</f>
        <v>0</v>
      </c>
      <c r="BL183" s="15" t="s">
        <v>177</v>
      </c>
      <c r="BM183" s="15" t="s">
        <v>301</v>
      </c>
    </row>
    <row r="184" s="1" customFormat="1">
      <c r="B184" s="36"/>
      <c r="C184" s="37"/>
      <c r="D184" s="216" t="s">
        <v>179</v>
      </c>
      <c r="E184" s="37"/>
      <c r="F184" s="217" t="s">
        <v>302</v>
      </c>
      <c r="G184" s="37"/>
      <c r="H184" s="37"/>
      <c r="I184" s="130"/>
      <c r="J184" s="37"/>
      <c r="K184" s="37"/>
      <c r="L184" s="41"/>
      <c r="M184" s="218"/>
      <c r="N184" s="77"/>
      <c r="O184" s="77"/>
      <c r="P184" s="77"/>
      <c r="Q184" s="77"/>
      <c r="R184" s="77"/>
      <c r="S184" s="77"/>
      <c r="T184" s="78"/>
      <c r="AT184" s="15" t="s">
        <v>179</v>
      </c>
      <c r="AU184" s="15" t="s">
        <v>85</v>
      </c>
    </row>
    <row r="185" s="11" customFormat="1">
      <c r="B185" s="219"/>
      <c r="C185" s="220"/>
      <c r="D185" s="216" t="s">
        <v>181</v>
      </c>
      <c r="E185" s="221" t="s">
        <v>1</v>
      </c>
      <c r="F185" s="222" t="s">
        <v>182</v>
      </c>
      <c r="G185" s="220"/>
      <c r="H185" s="221" t="s">
        <v>1</v>
      </c>
      <c r="I185" s="223"/>
      <c r="J185" s="220"/>
      <c r="K185" s="220"/>
      <c r="L185" s="224"/>
      <c r="M185" s="225"/>
      <c r="N185" s="226"/>
      <c r="O185" s="226"/>
      <c r="P185" s="226"/>
      <c r="Q185" s="226"/>
      <c r="R185" s="226"/>
      <c r="S185" s="226"/>
      <c r="T185" s="227"/>
      <c r="AT185" s="228" t="s">
        <v>181</v>
      </c>
      <c r="AU185" s="228" t="s">
        <v>85</v>
      </c>
      <c r="AV185" s="11" t="s">
        <v>83</v>
      </c>
      <c r="AW185" s="11" t="s">
        <v>36</v>
      </c>
      <c r="AX185" s="11" t="s">
        <v>75</v>
      </c>
      <c r="AY185" s="228" t="s">
        <v>170</v>
      </c>
    </row>
    <row r="186" s="12" customFormat="1">
      <c r="B186" s="229"/>
      <c r="C186" s="230"/>
      <c r="D186" s="216" t="s">
        <v>181</v>
      </c>
      <c r="E186" s="231" t="s">
        <v>1</v>
      </c>
      <c r="F186" s="232" t="s">
        <v>303</v>
      </c>
      <c r="G186" s="230"/>
      <c r="H186" s="233">
        <v>54</v>
      </c>
      <c r="I186" s="234"/>
      <c r="J186" s="230"/>
      <c r="K186" s="230"/>
      <c r="L186" s="235"/>
      <c r="M186" s="236"/>
      <c r="N186" s="237"/>
      <c r="O186" s="237"/>
      <c r="P186" s="237"/>
      <c r="Q186" s="237"/>
      <c r="R186" s="237"/>
      <c r="S186" s="237"/>
      <c r="T186" s="238"/>
      <c r="AT186" s="239" t="s">
        <v>181</v>
      </c>
      <c r="AU186" s="239" t="s">
        <v>85</v>
      </c>
      <c r="AV186" s="12" t="s">
        <v>85</v>
      </c>
      <c r="AW186" s="12" t="s">
        <v>36</v>
      </c>
      <c r="AX186" s="12" t="s">
        <v>83</v>
      </c>
      <c r="AY186" s="239" t="s">
        <v>170</v>
      </c>
    </row>
    <row r="187" s="10" customFormat="1" ht="22.8" customHeight="1">
      <c r="B187" s="188"/>
      <c r="C187" s="189"/>
      <c r="D187" s="190" t="s">
        <v>74</v>
      </c>
      <c r="E187" s="202" t="s">
        <v>177</v>
      </c>
      <c r="F187" s="202" t="s">
        <v>304</v>
      </c>
      <c r="G187" s="189"/>
      <c r="H187" s="189"/>
      <c r="I187" s="192"/>
      <c r="J187" s="203">
        <f>BK187</f>
        <v>0</v>
      </c>
      <c r="K187" s="189"/>
      <c r="L187" s="194"/>
      <c r="M187" s="195"/>
      <c r="N187" s="196"/>
      <c r="O187" s="196"/>
      <c r="P187" s="197">
        <f>SUM(P188:P191)</f>
        <v>0</v>
      </c>
      <c r="Q187" s="196"/>
      <c r="R187" s="197">
        <f>SUM(R188:R191)</f>
        <v>0</v>
      </c>
      <c r="S187" s="196"/>
      <c r="T187" s="198">
        <f>SUM(T188:T191)</f>
        <v>0</v>
      </c>
      <c r="AR187" s="199" t="s">
        <v>83</v>
      </c>
      <c r="AT187" s="200" t="s">
        <v>74</v>
      </c>
      <c r="AU187" s="200" t="s">
        <v>83</v>
      </c>
      <c r="AY187" s="199" t="s">
        <v>170</v>
      </c>
      <c r="BK187" s="201">
        <f>SUM(BK188:BK191)</f>
        <v>0</v>
      </c>
    </row>
    <row r="188" s="1" customFormat="1" ht="16.5" customHeight="1">
      <c r="B188" s="36"/>
      <c r="C188" s="204" t="s">
        <v>305</v>
      </c>
      <c r="D188" s="204" t="s">
        <v>172</v>
      </c>
      <c r="E188" s="205" t="s">
        <v>306</v>
      </c>
      <c r="F188" s="206" t="s">
        <v>307</v>
      </c>
      <c r="G188" s="207" t="s">
        <v>175</v>
      </c>
      <c r="H188" s="208">
        <v>215</v>
      </c>
      <c r="I188" s="209"/>
      <c r="J188" s="210">
        <f>ROUND(I188*H188,2)</f>
        <v>0</v>
      </c>
      <c r="K188" s="206" t="s">
        <v>176</v>
      </c>
      <c r="L188" s="41"/>
      <c r="M188" s="211" t="s">
        <v>1</v>
      </c>
      <c r="N188" s="212" t="s">
        <v>46</v>
      </c>
      <c r="O188" s="77"/>
      <c r="P188" s="213">
        <f>O188*H188</f>
        <v>0</v>
      </c>
      <c r="Q188" s="213">
        <v>0</v>
      </c>
      <c r="R188" s="213">
        <f>Q188*H188</f>
        <v>0</v>
      </c>
      <c r="S188" s="213">
        <v>0</v>
      </c>
      <c r="T188" s="214">
        <f>S188*H188</f>
        <v>0</v>
      </c>
      <c r="AR188" s="15" t="s">
        <v>177</v>
      </c>
      <c r="AT188" s="15" t="s">
        <v>172</v>
      </c>
      <c r="AU188" s="15" t="s">
        <v>85</v>
      </c>
      <c r="AY188" s="15" t="s">
        <v>170</v>
      </c>
      <c r="BE188" s="215">
        <f>IF(N188="základní",J188,0)</f>
        <v>0</v>
      </c>
      <c r="BF188" s="215">
        <f>IF(N188="snížená",J188,0)</f>
        <v>0</v>
      </c>
      <c r="BG188" s="215">
        <f>IF(N188="zákl. přenesená",J188,0)</f>
        <v>0</v>
      </c>
      <c r="BH188" s="215">
        <f>IF(N188="sníž. přenesená",J188,0)</f>
        <v>0</v>
      </c>
      <c r="BI188" s="215">
        <f>IF(N188="nulová",J188,0)</f>
        <v>0</v>
      </c>
      <c r="BJ188" s="15" t="s">
        <v>83</v>
      </c>
      <c r="BK188" s="215">
        <f>ROUND(I188*H188,2)</f>
        <v>0</v>
      </c>
      <c r="BL188" s="15" t="s">
        <v>177</v>
      </c>
      <c r="BM188" s="15" t="s">
        <v>308</v>
      </c>
    </row>
    <row r="189" s="1" customFormat="1">
      <c r="B189" s="36"/>
      <c r="C189" s="37"/>
      <c r="D189" s="216" t="s">
        <v>179</v>
      </c>
      <c r="E189" s="37"/>
      <c r="F189" s="217" t="s">
        <v>309</v>
      </c>
      <c r="G189" s="37"/>
      <c r="H189" s="37"/>
      <c r="I189" s="130"/>
      <c r="J189" s="37"/>
      <c r="K189" s="37"/>
      <c r="L189" s="41"/>
      <c r="M189" s="218"/>
      <c r="N189" s="77"/>
      <c r="O189" s="77"/>
      <c r="P189" s="77"/>
      <c r="Q189" s="77"/>
      <c r="R189" s="77"/>
      <c r="S189" s="77"/>
      <c r="T189" s="78"/>
      <c r="AT189" s="15" t="s">
        <v>179</v>
      </c>
      <c r="AU189" s="15" t="s">
        <v>85</v>
      </c>
    </row>
    <row r="190" s="11" customFormat="1">
      <c r="B190" s="219"/>
      <c r="C190" s="220"/>
      <c r="D190" s="216" t="s">
        <v>181</v>
      </c>
      <c r="E190" s="221" t="s">
        <v>1</v>
      </c>
      <c r="F190" s="222" t="s">
        <v>182</v>
      </c>
      <c r="G190" s="220"/>
      <c r="H190" s="221" t="s">
        <v>1</v>
      </c>
      <c r="I190" s="223"/>
      <c r="J190" s="220"/>
      <c r="K190" s="220"/>
      <c r="L190" s="224"/>
      <c r="M190" s="225"/>
      <c r="N190" s="226"/>
      <c r="O190" s="226"/>
      <c r="P190" s="226"/>
      <c r="Q190" s="226"/>
      <c r="R190" s="226"/>
      <c r="S190" s="226"/>
      <c r="T190" s="227"/>
      <c r="AT190" s="228" t="s">
        <v>181</v>
      </c>
      <c r="AU190" s="228" t="s">
        <v>85</v>
      </c>
      <c r="AV190" s="11" t="s">
        <v>83</v>
      </c>
      <c r="AW190" s="11" t="s">
        <v>36</v>
      </c>
      <c r="AX190" s="11" t="s">
        <v>75</v>
      </c>
      <c r="AY190" s="228" t="s">
        <v>170</v>
      </c>
    </row>
    <row r="191" s="12" customFormat="1">
      <c r="B191" s="229"/>
      <c r="C191" s="230"/>
      <c r="D191" s="216" t="s">
        <v>181</v>
      </c>
      <c r="E191" s="231" t="s">
        <v>1</v>
      </c>
      <c r="F191" s="232" t="s">
        <v>310</v>
      </c>
      <c r="G191" s="230"/>
      <c r="H191" s="233">
        <v>215</v>
      </c>
      <c r="I191" s="234"/>
      <c r="J191" s="230"/>
      <c r="K191" s="230"/>
      <c r="L191" s="235"/>
      <c r="M191" s="236"/>
      <c r="N191" s="237"/>
      <c r="O191" s="237"/>
      <c r="P191" s="237"/>
      <c r="Q191" s="237"/>
      <c r="R191" s="237"/>
      <c r="S191" s="237"/>
      <c r="T191" s="238"/>
      <c r="AT191" s="239" t="s">
        <v>181</v>
      </c>
      <c r="AU191" s="239" t="s">
        <v>85</v>
      </c>
      <c r="AV191" s="12" t="s">
        <v>85</v>
      </c>
      <c r="AW191" s="12" t="s">
        <v>36</v>
      </c>
      <c r="AX191" s="12" t="s">
        <v>83</v>
      </c>
      <c r="AY191" s="239" t="s">
        <v>170</v>
      </c>
    </row>
    <row r="192" s="10" customFormat="1" ht="22.8" customHeight="1">
      <c r="B192" s="188"/>
      <c r="C192" s="189"/>
      <c r="D192" s="190" t="s">
        <v>74</v>
      </c>
      <c r="E192" s="202" t="s">
        <v>197</v>
      </c>
      <c r="F192" s="202" t="s">
        <v>311</v>
      </c>
      <c r="G192" s="189"/>
      <c r="H192" s="189"/>
      <c r="I192" s="192"/>
      <c r="J192" s="203">
        <f>BK192</f>
        <v>0</v>
      </c>
      <c r="K192" s="189"/>
      <c r="L192" s="194"/>
      <c r="M192" s="195"/>
      <c r="N192" s="196"/>
      <c r="O192" s="196"/>
      <c r="P192" s="197">
        <f>SUM(P193:P286)</f>
        <v>0</v>
      </c>
      <c r="Q192" s="196"/>
      <c r="R192" s="197">
        <f>SUM(R193:R286)</f>
        <v>398.63555350000001</v>
      </c>
      <c r="S192" s="196"/>
      <c r="T192" s="198">
        <f>SUM(T193:T286)</f>
        <v>0</v>
      </c>
      <c r="AR192" s="199" t="s">
        <v>83</v>
      </c>
      <c r="AT192" s="200" t="s">
        <v>74</v>
      </c>
      <c r="AU192" s="200" t="s">
        <v>83</v>
      </c>
      <c r="AY192" s="199" t="s">
        <v>170</v>
      </c>
      <c r="BK192" s="201">
        <f>SUM(BK193:BK286)</f>
        <v>0</v>
      </c>
    </row>
    <row r="193" s="1" customFormat="1" ht="22.5" customHeight="1">
      <c r="B193" s="36"/>
      <c r="C193" s="204" t="s">
        <v>312</v>
      </c>
      <c r="D193" s="204" t="s">
        <v>172</v>
      </c>
      <c r="E193" s="205" t="s">
        <v>313</v>
      </c>
      <c r="F193" s="206" t="s">
        <v>314</v>
      </c>
      <c r="G193" s="207" t="s">
        <v>175</v>
      </c>
      <c r="H193" s="208">
        <v>1063.4400000000001</v>
      </c>
      <c r="I193" s="209"/>
      <c r="J193" s="210">
        <f>ROUND(I193*H193,2)</f>
        <v>0</v>
      </c>
      <c r="K193" s="206" t="s">
        <v>1</v>
      </c>
      <c r="L193" s="41"/>
      <c r="M193" s="211" t="s">
        <v>1</v>
      </c>
      <c r="N193" s="212" t="s">
        <v>46</v>
      </c>
      <c r="O193" s="77"/>
      <c r="P193" s="213">
        <f>O193*H193</f>
        <v>0</v>
      </c>
      <c r="Q193" s="213">
        <v>0</v>
      </c>
      <c r="R193" s="213">
        <f>Q193*H193</f>
        <v>0</v>
      </c>
      <c r="S193" s="213">
        <v>0</v>
      </c>
      <c r="T193" s="214">
        <f>S193*H193</f>
        <v>0</v>
      </c>
      <c r="AR193" s="15" t="s">
        <v>177</v>
      </c>
      <c r="AT193" s="15" t="s">
        <v>172</v>
      </c>
      <c r="AU193" s="15" t="s">
        <v>85</v>
      </c>
      <c r="AY193" s="15" t="s">
        <v>170</v>
      </c>
      <c r="BE193" s="215">
        <f>IF(N193="základní",J193,0)</f>
        <v>0</v>
      </c>
      <c r="BF193" s="215">
        <f>IF(N193="snížená",J193,0)</f>
        <v>0</v>
      </c>
      <c r="BG193" s="215">
        <f>IF(N193="zákl. přenesená",J193,0)</f>
        <v>0</v>
      </c>
      <c r="BH193" s="215">
        <f>IF(N193="sníž. přenesená",J193,0)</f>
        <v>0</v>
      </c>
      <c r="BI193" s="215">
        <f>IF(N193="nulová",J193,0)</f>
        <v>0</v>
      </c>
      <c r="BJ193" s="15" t="s">
        <v>83</v>
      </c>
      <c r="BK193" s="215">
        <f>ROUND(I193*H193,2)</f>
        <v>0</v>
      </c>
      <c r="BL193" s="15" t="s">
        <v>177</v>
      </c>
      <c r="BM193" s="15" t="s">
        <v>315</v>
      </c>
    </row>
    <row r="194" s="11" customFormat="1">
      <c r="B194" s="219"/>
      <c r="C194" s="220"/>
      <c r="D194" s="216" t="s">
        <v>181</v>
      </c>
      <c r="E194" s="221" t="s">
        <v>1</v>
      </c>
      <c r="F194" s="222" t="s">
        <v>182</v>
      </c>
      <c r="G194" s="220"/>
      <c r="H194" s="221" t="s">
        <v>1</v>
      </c>
      <c r="I194" s="223"/>
      <c r="J194" s="220"/>
      <c r="K194" s="220"/>
      <c r="L194" s="224"/>
      <c r="M194" s="225"/>
      <c r="N194" s="226"/>
      <c r="O194" s="226"/>
      <c r="P194" s="226"/>
      <c r="Q194" s="226"/>
      <c r="R194" s="226"/>
      <c r="S194" s="226"/>
      <c r="T194" s="227"/>
      <c r="AT194" s="228" t="s">
        <v>181</v>
      </c>
      <c r="AU194" s="228" t="s">
        <v>85</v>
      </c>
      <c r="AV194" s="11" t="s">
        <v>83</v>
      </c>
      <c r="AW194" s="11" t="s">
        <v>36</v>
      </c>
      <c r="AX194" s="11" t="s">
        <v>75</v>
      </c>
      <c r="AY194" s="228" t="s">
        <v>170</v>
      </c>
    </row>
    <row r="195" s="12" customFormat="1">
      <c r="B195" s="229"/>
      <c r="C195" s="230"/>
      <c r="D195" s="216" t="s">
        <v>181</v>
      </c>
      <c r="E195" s="231" t="s">
        <v>122</v>
      </c>
      <c r="F195" s="232" t="s">
        <v>316</v>
      </c>
      <c r="G195" s="230"/>
      <c r="H195" s="233">
        <v>1063.4400000000001</v>
      </c>
      <c r="I195" s="234"/>
      <c r="J195" s="230"/>
      <c r="K195" s="230"/>
      <c r="L195" s="235"/>
      <c r="M195" s="236"/>
      <c r="N195" s="237"/>
      <c r="O195" s="237"/>
      <c r="P195" s="237"/>
      <c r="Q195" s="237"/>
      <c r="R195" s="237"/>
      <c r="S195" s="237"/>
      <c r="T195" s="238"/>
      <c r="AT195" s="239" t="s">
        <v>181</v>
      </c>
      <c r="AU195" s="239" t="s">
        <v>85</v>
      </c>
      <c r="AV195" s="12" t="s">
        <v>85</v>
      </c>
      <c r="AW195" s="12" t="s">
        <v>36</v>
      </c>
      <c r="AX195" s="12" t="s">
        <v>83</v>
      </c>
      <c r="AY195" s="239" t="s">
        <v>170</v>
      </c>
    </row>
    <row r="196" s="1" customFormat="1" ht="16.5" customHeight="1">
      <c r="B196" s="36"/>
      <c r="C196" s="204" t="s">
        <v>317</v>
      </c>
      <c r="D196" s="204" t="s">
        <v>172</v>
      </c>
      <c r="E196" s="205" t="s">
        <v>318</v>
      </c>
      <c r="F196" s="206" t="s">
        <v>319</v>
      </c>
      <c r="G196" s="207" t="s">
        <v>175</v>
      </c>
      <c r="H196" s="208">
        <v>845.85000000000002</v>
      </c>
      <c r="I196" s="209"/>
      <c r="J196" s="210">
        <f>ROUND(I196*H196,2)</f>
        <v>0</v>
      </c>
      <c r="K196" s="206" t="s">
        <v>176</v>
      </c>
      <c r="L196" s="41"/>
      <c r="M196" s="211" t="s">
        <v>1</v>
      </c>
      <c r="N196" s="212" t="s">
        <v>46</v>
      </c>
      <c r="O196" s="77"/>
      <c r="P196" s="213">
        <f>O196*H196</f>
        <v>0</v>
      </c>
      <c r="Q196" s="213">
        <v>0</v>
      </c>
      <c r="R196" s="213">
        <f>Q196*H196</f>
        <v>0</v>
      </c>
      <c r="S196" s="213">
        <v>0</v>
      </c>
      <c r="T196" s="214">
        <f>S196*H196</f>
        <v>0</v>
      </c>
      <c r="AR196" s="15" t="s">
        <v>177</v>
      </c>
      <c r="AT196" s="15" t="s">
        <v>172</v>
      </c>
      <c r="AU196" s="15" t="s">
        <v>85</v>
      </c>
      <c r="AY196" s="15" t="s">
        <v>170</v>
      </c>
      <c r="BE196" s="215">
        <f>IF(N196="základní",J196,0)</f>
        <v>0</v>
      </c>
      <c r="BF196" s="215">
        <f>IF(N196="snížená",J196,0)</f>
        <v>0</v>
      </c>
      <c r="BG196" s="215">
        <f>IF(N196="zákl. přenesená",J196,0)</f>
        <v>0</v>
      </c>
      <c r="BH196" s="215">
        <f>IF(N196="sníž. přenesená",J196,0)</f>
        <v>0</v>
      </c>
      <c r="BI196" s="215">
        <f>IF(N196="nulová",J196,0)</f>
        <v>0</v>
      </c>
      <c r="BJ196" s="15" t="s">
        <v>83</v>
      </c>
      <c r="BK196" s="215">
        <f>ROUND(I196*H196,2)</f>
        <v>0</v>
      </c>
      <c r="BL196" s="15" t="s">
        <v>177</v>
      </c>
      <c r="BM196" s="15" t="s">
        <v>320</v>
      </c>
    </row>
    <row r="197" s="11" customFormat="1">
      <c r="B197" s="219"/>
      <c r="C197" s="220"/>
      <c r="D197" s="216" t="s">
        <v>181</v>
      </c>
      <c r="E197" s="221" t="s">
        <v>1</v>
      </c>
      <c r="F197" s="222" t="s">
        <v>182</v>
      </c>
      <c r="G197" s="220"/>
      <c r="H197" s="221" t="s">
        <v>1</v>
      </c>
      <c r="I197" s="223"/>
      <c r="J197" s="220"/>
      <c r="K197" s="220"/>
      <c r="L197" s="224"/>
      <c r="M197" s="225"/>
      <c r="N197" s="226"/>
      <c r="O197" s="226"/>
      <c r="P197" s="226"/>
      <c r="Q197" s="226"/>
      <c r="R197" s="226"/>
      <c r="S197" s="226"/>
      <c r="T197" s="227"/>
      <c r="AT197" s="228" t="s">
        <v>181</v>
      </c>
      <c r="AU197" s="228" t="s">
        <v>85</v>
      </c>
      <c r="AV197" s="11" t="s">
        <v>83</v>
      </c>
      <c r="AW197" s="11" t="s">
        <v>36</v>
      </c>
      <c r="AX197" s="11" t="s">
        <v>75</v>
      </c>
      <c r="AY197" s="228" t="s">
        <v>170</v>
      </c>
    </row>
    <row r="198" s="12" customFormat="1">
      <c r="B198" s="229"/>
      <c r="C198" s="230"/>
      <c r="D198" s="216" t="s">
        <v>181</v>
      </c>
      <c r="E198" s="231" t="s">
        <v>1</v>
      </c>
      <c r="F198" s="232" t="s">
        <v>118</v>
      </c>
      <c r="G198" s="230"/>
      <c r="H198" s="233">
        <v>738.70000000000005</v>
      </c>
      <c r="I198" s="234"/>
      <c r="J198" s="230"/>
      <c r="K198" s="230"/>
      <c r="L198" s="235"/>
      <c r="M198" s="236"/>
      <c r="N198" s="237"/>
      <c r="O198" s="237"/>
      <c r="P198" s="237"/>
      <c r="Q198" s="237"/>
      <c r="R198" s="237"/>
      <c r="S198" s="237"/>
      <c r="T198" s="238"/>
      <c r="AT198" s="239" t="s">
        <v>181</v>
      </c>
      <c r="AU198" s="239" t="s">
        <v>85</v>
      </c>
      <c r="AV198" s="12" t="s">
        <v>85</v>
      </c>
      <c r="AW198" s="12" t="s">
        <v>36</v>
      </c>
      <c r="AX198" s="12" t="s">
        <v>75</v>
      </c>
      <c r="AY198" s="239" t="s">
        <v>170</v>
      </c>
    </row>
    <row r="199" s="12" customFormat="1">
      <c r="B199" s="229"/>
      <c r="C199" s="230"/>
      <c r="D199" s="216" t="s">
        <v>181</v>
      </c>
      <c r="E199" s="231" t="s">
        <v>1</v>
      </c>
      <c r="F199" s="232" t="s">
        <v>105</v>
      </c>
      <c r="G199" s="230"/>
      <c r="H199" s="233">
        <v>107.15000000000001</v>
      </c>
      <c r="I199" s="234"/>
      <c r="J199" s="230"/>
      <c r="K199" s="230"/>
      <c r="L199" s="235"/>
      <c r="M199" s="236"/>
      <c r="N199" s="237"/>
      <c r="O199" s="237"/>
      <c r="P199" s="237"/>
      <c r="Q199" s="237"/>
      <c r="R199" s="237"/>
      <c r="S199" s="237"/>
      <c r="T199" s="238"/>
      <c r="AT199" s="239" t="s">
        <v>181</v>
      </c>
      <c r="AU199" s="239" t="s">
        <v>85</v>
      </c>
      <c r="AV199" s="12" t="s">
        <v>85</v>
      </c>
      <c r="AW199" s="12" t="s">
        <v>36</v>
      </c>
      <c r="AX199" s="12" t="s">
        <v>75</v>
      </c>
      <c r="AY199" s="239" t="s">
        <v>170</v>
      </c>
    </row>
    <row r="200" s="13" customFormat="1">
      <c r="B200" s="240"/>
      <c r="C200" s="241"/>
      <c r="D200" s="216" t="s">
        <v>181</v>
      </c>
      <c r="E200" s="242" t="s">
        <v>1</v>
      </c>
      <c r="F200" s="243" t="s">
        <v>202</v>
      </c>
      <c r="G200" s="241"/>
      <c r="H200" s="244">
        <v>845.85000000000002</v>
      </c>
      <c r="I200" s="245"/>
      <c r="J200" s="241"/>
      <c r="K200" s="241"/>
      <c r="L200" s="246"/>
      <c r="M200" s="247"/>
      <c r="N200" s="248"/>
      <c r="O200" s="248"/>
      <c r="P200" s="248"/>
      <c r="Q200" s="248"/>
      <c r="R200" s="248"/>
      <c r="S200" s="248"/>
      <c r="T200" s="249"/>
      <c r="AT200" s="250" t="s">
        <v>181</v>
      </c>
      <c r="AU200" s="250" t="s">
        <v>85</v>
      </c>
      <c r="AV200" s="13" t="s">
        <v>177</v>
      </c>
      <c r="AW200" s="13" t="s">
        <v>36</v>
      </c>
      <c r="AX200" s="13" t="s">
        <v>83</v>
      </c>
      <c r="AY200" s="250" t="s">
        <v>170</v>
      </c>
    </row>
    <row r="201" s="1" customFormat="1" ht="16.5" customHeight="1">
      <c r="B201" s="36"/>
      <c r="C201" s="204" t="s">
        <v>321</v>
      </c>
      <c r="D201" s="204" t="s">
        <v>172</v>
      </c>
      <c r="E201" s="205" t="s">
        <v>322</v>
      </c>
      <c r="F201" s="206" t="s">
        <v>323</v>
      </c>
      <c r="G201" s="207" t="s">
        <v>175</v>
      </c>
      <c r="H201" s="208">
        <v>1638.1600000000001</v>
      </c>
      <c r="I201" s="209"/>
      <c r="J201" s="210">
        <f>ROUND(I201*H201,2)</f>
        <v>0</v>
      </c>
      <c r="K201" s="206" t="s">
        <v>176</v>
      </c>
      <c r="L201" s="41"/>
      <c r="M201" s="211" t="s">
        <v>1</v>
      </c>
      <c r="N201" s="212" t="s">
        <v>46</v>
      </c>
      <c r="O201" s="77"/>
      <c r="P201" s="213">
        <f>O201*H201</f>
        <v>0</v>
      </c>
      <c r="Q201" s="213">
        <v>0</v>
      </c>
      <c r="R201" s="213">
        <f>Q201*H201</f>
        <v>0</v>
      </c>
      <c r="S201" s="213">
        <v>0</v>
      </c>
      <c r="T201" s="214">
        <f>S201*H201</f>
        <v>0</v>
      </c>
      <c r="AR201" s="15" t="s">
        <v>177</v>
      </c>
      <c r="AT201" s="15" t="s">
        <v>172</v>
      </c>
      <c r="AU201" s="15" t="s">
        <v>85</v>
      </c>
      <c r="AY201" s="15" t="s">
        <v>170</v>
      </c>
      <c r="BE201" s="215">
        <f>IF(N201="základní",J201,0)</f>
        <v>0</v>
      </c>
      <c r="BF201" s="215">
        <f>IF(N201="snížená",J201,0)</f>
        <v>0</v>
      </c>
      <c r="BG201" s="215">
        <f>IF(N201="zákl. přenesená",J201,0)</f>
        <v>0</v>
      </c>
      <c r="BH201" s="215">
        <f>IF(N201="sníž. přenesená",J201,0)</f>
        <v>0</v>
      </c>
      <c r="BI201" s="215">
        <f>IF(N201="nulová",J201,0)</f>
        <v>0</v>
      </c>
      <c r="BJ201" s="15" t="s">
        <v>83</v>
      </c>
      <c r="BK201" s="215">
        <f>ROUND(I201*H201,2)</f>
        <v>0</v>
      </c>
      <c r="BL201" s="15" t="s">
        <v>177</v>
      </c>
      <c r="BM201" s="15" t="s">
        <v>324</v>
      </c>
    </row>
    <row r="202" s="11" customFormat="1">
      <c r="B202" s="219"/>
      <c r="C202" s="220"/>
      <c r="D202" s="216" t="s">
        <v>181</v>
      </c>
      <c r="E202" s="221" t="s">
        <v>1</v>
      </c>
      <c r="F202" s="222" t="s">
        <v>182</v>
      </c>
      <c r="G202" s="220"/>
      <c r="H202" s="221" t="s">
        <v>1</v>
      </c>
      <c r="I202" s="223"/>
      <c r="J202" s="220"/>
      <c r="K202" s="220"/>
      <c r="L202" s="224"/>
      <c r="M202" s="225"/>
      <c r="N202" s="226"/>
      <c r="O202" s="226"/>
      <c r="P202" s="226"/>
      <c r="Q202" s="226"/>
      <c r="R202" s="226"/>
      <c r="S202" s="226"/>
      <c r="T202" s="227"/>
      <c r="AT202" s="228" t="s">
        <v>181</v>
      </c>
      <c r="AU202" s="228" t="s">
        <v>85</v>
      </c>
      <c r="AV202" s="11" t="s">
        <v>83</v>
      </c>
      <c r="AW202" s="11" t="s">
        <v>36</v>
      </c>
      <c r="AX202" s="11" t="s">
        <v>75</v>
      </c>
      <c r="AY202" s="228" t="s">
        <v>170</v>
      </c>
    </row>
    <row r="203" s="12" customFormat="1">
      <c r="B203" s="229"/>
      <c r="C203" s="230"/>
      <c r="D203" s="216" t="s">
        <v>181</v>
      </c>
      <c r="E203" s="231" t="s">
        <v>1</v>
      </c>
      <c r="F203" s="232" t="s">
        <v>114</v>
      </c>
      <c r="G203" s="230"/>
      <c r="H203" s="233">
        <v>1165.3499999999999</v>
      </c>
      <c r="I203" s="234"/>
      <c r="J203" s="230"/>
      <c r="K203" s="230"/>
      <c r="L203" s="235"/>
      <c r="M203" s="236"/>
      <c r="N203" s="237"/>
      <c r="O203" s="237"/>
      <c r="P203" s="237"/>
      <c r="Q203" s="237"/>
      <c r="R203" s="237"/>
      <c r="S203" s="237"/>
      <c r="T203" s="238"/>
      <c r="AT203" s="239" t="s">
        <v>181</v>
      </c>
      <c r="AU203" s="239" t="s">
        <v>85</v>
      </c>
      <c r="AV203" s="12" t="s">
        <v>85</v>
      </c>
      <c r="AW203" s="12" t="s">
        <v>36</v>
      </c>
      <c r="AX203" s="12" t="s">
        <v>75</v>
      </c>
      <c r="AY203" s="239" t="s">
        <v>170</v>
      </c>
    </row>
    <row r="204" s="12" customFormat="1">
      <c r="B204" s="229"/>
      <c r="C204" s="230"/>
      <c r="D204" s="216" t="s">
        <v>181</v>
      </c>
      <c r="E204" s="231" t="s">
        <v>1</v>
      </c>
      <c r="F204" s="232" t="s">
        <v>101</v>
      </c>
      <c r="G204" s="230"/>
      <c r="H204" s="233">
        <v>360</v>
      </c>
      <c r="I204" s="234"/>
      <c r="J204" s="230"/>
      <c r="K204" s="230"/>
      <c r="L204" s="235"/>
      <c r="M204" s="236"/>
      <c r="N204" s="237"/>
      <c r="O204" s="237"/>
      <c r="P204" s="237"/>
      <c r="Q204" s="237"/>
      <c r="R204" s="237"/>
      <c r="S204" s="237"/>
      <c r="T204" s="238"/>
      <c r="AT204" s="239" t="s">
        <v>181</v>
      </c>
      <c r="AU204" s="239" t="s">
        <v>85</v>
      </c>
      <c r="AV204" s="12" t="s">
        <v>85</v>
      </c>
      <c r="AW204" s="12" t="s">
        <v>36</v>
      </c>
      <c r="AX204" s="12" t="s">
        <v>75</v>
      </c>
      <c r="AY204" s="239" t="s">
        <v>170</v>
      </c>
    </row>
    <row r="205" s="12" customFormat="1">
      <c r="B205" s="229"/>
      <c r="C205" s="230"/>
      <c r="D205" s="216" t="s">
        <v>181</v>
      </c>
      <c r="E205" s="231" t="s">
        <v>1</v>
      </c>
      <c r="F205" s="232" t="s">
        <v>111</v>
      </c>
      <c r="G205" s="230"/>
      <c r="H205" s="233">
        <v>39.270000000000003</v>
      </c>
      <c r="I205" s="234"/>
      <c r="J205" s="230"/>
      <c r="K205" s="230"/>
      <c r="L205" s="235"/>
      <c r="M205" s="236"/>
      <c r="N205" s="237"/>
      <c r="O205" s="237"/>
      <c r="P205" s="237"/>
      <c r="Q205" s="237"/>
      <c r="R205" s="237"/>
      <c r="S205" s="237"/>
      <c r="T205" s="238"/>
      <c r="AT205" s="239" t="s">
        <v>181</v>
      </c>
      <c r="AU205" s="239" t="s">
        <v>85</v>
      </c>
      <c r="AV205" s="12" t="s">
        <v>85</v>
      </c>
      <c r="AW205" s="12" t="s">
        <v>36</v>
      </c>
      <c r="AX205" s="12" t="s">
        <v>75</v>
      </c>
      <c r="AY205" s="239" t="s">
        <v>170</v>
      </c>
    </row>
    <row r="206" s="12" customFormat="1">
      <c r="B206" s="229"/>
      <c r="C206" s="230"/>
      <c r="D206" s="216" t="s">
        <v>181</v>
      </c>
      <c r="E206" s="231" t="s">
        <v>1</v>
      </c>
      <c r="F206" s="232" t="s">
        <v>108</v>
      </c>
      <c r="G206" s="230"/>
      <c r="H206" s="233">
        <v>73.540000000000006</v>
      </c>
      <c r="I206" s="234"/>
      <c r="J206" s="230"/>
      <c r="K206" s="230"/>
      <c r="L206" s="235"/>
      <c r="M206" s="236"/>
      <c r="N206" s="237"/>
      <c r="O206" s="237"/>
      <c r="P206" s="237"/>
      <c r="Q206" s="237"/>
      <c r="R206" s="237"/>
      <c r="S206" s="237"/>
      <c r="T206" s="238"/>
      <c r="AT206" s="239" t="s">
        <v>181</v>
      </c>
      <c r="AU206" s="239" t="s">
        <v>85</v>
      </c>
      <c r="AV206" s="12" t="s">
        <v>85</v>
      </c>
      <c r="AW206" s="12" t="s">
        <v>36</v>
      </c>
      <c r="AX206" s="12" t="s">
        <v>75</v>
      </c>
      <c r="AY206" s="239" t="s">
        <v>170</v>
      </c>
    </row>
    <row r="207" s="13" customFormat="1">
      <c r="B207" s="240"/>
      <c r="C207" s="241"/>
      <c r="D207" s="216" t="s">
        <v>181</v>
      </c>
      <c r="E207" s="242" t="s">
        <v>1</v>
      </c>
      <c r="F207" s="243" t="s">
        <v>202</v>
      </c>
      <c r="G207" s="241"/>
      <c r="H207" s="244">
        <v>1638.1600000000001</v>
      </c>
      <c r="I207" s="245"/>
      <c r="J207" s="241"/>
      <c r="K207" s="241"/>
      <c r="L207" s="246"/>
      <c r="M207" s="247"/>
      <c r="N207" s="248"/>
      <c r="O207" s="248"/>
      <c r="P207" s="248"/>
      <c r="Q207" s="248"/>
      <c r="R207" s="248"/>
      <c r="S207" s="248"/>
      <c r="T207" s="249"/>
      <c r="AT207" s="250" t="s">
        <v>181</v>
      </c>
      <c r="AU207" s="250" t="s">
        <v>85</v>
      </c>
      <c r="AV207" s="13" t="s">
        <v>177</v>
      </c>
      <c r="AW207" s="13" t="s">
        <v>36</v>
      </c>
      <c r="AX207" s="13" t="s">
        <v>83</v>
      </c>
      <c r="AY207" s="250" t="s">
        <v>170</v>
      </c>
    </row>
    <row r="208" s="1" customFormat="1" ht="16.5" customHeight="1">
      <c r="B208" s="36"/>
      <c r="C208" s="204" t="s">
        <v>325</v>
      </c>
      <c r="D208" s="204" t="s">
        <v>172</v>
      </c>
      <c r="E208" s="205" t="s">
        <v>326</v>
      </c>
      <c r="F208" s="206" t="s">
        <v>327</v>
      </c>
      <c r="G208" s="207" t="s">
        <v>175</v>
      </c>
      <c r="H208" s="208">
        <v>845.85000000000002</v>
      </c>
      <c r="I208" s="209"/>
      <c r="J208" s="210">
        <f>ROUND(I208*H208,2)</f>
        <v>0</v>
      </c>
      <c r="K208" s="206" t="s">
        <v>176</v>
      </c>
      <c r="L208" s="41"/>
      <c r="M208" s="211" t="s">
        <v>1</v>
      </c>
      <c r="N208" s="212" t="s">
        <v>46</v>
      </c>
      <c r="O208" s="77"/>
      <c r="P208" s="213">
        <f>O208*H208</f>
        <v>0</v>
      </c>
      <c r="Q208" s="213">
        <v>0</v>
      </c>
      <c r="R208" s="213">
        <f>Q208*H208</f>
        <v>0</v>
      </c>
      <c r="S208" s="213">
        <v>0</v>
      </c>
      <c r="T208" s="214">
        <f>S208*H208</f>
        <v>0</v>
      </c>
      <c r="AR208" s="15" t="s">
        <v>177</v>
      </c>
      <c r="AT208" s="15" t="s">
        <v>172</v>
      </c>
      <c r="AU208" s="15" t="s">
        <v>85</v>
      </c>
      <c r="AY208" s="15" t="s">
        <v>170</v>
      </c>
      <c r="BE208" s="215">
        <f>IF(N208="základní",J208,0)</f>
        <v>0</v>
      </c>
      <c r="BF208" s="215">
        <f>IF(N208="snížená",J208,0)</f>
        <v>0</v>
      </c>
      <c r="BG208" s="215">
        <f>IF(N208="zákl. přenesená",J208,0)</f>
        <v>0</v>
      </c>
      <c r="BH208" s="215">
        <f>IF(N208="sníž. přenesená",J208,0)</f>
        <v>0</v>
      </c>
      <c r="BI208" s="215">
        <f>IF(N208="nulová",J208,0)</f>
        <v>0</v>
      </c>
      <c r="BJ208" s="15" t="s">
        <v>83</v>
      </c>
      <c r="BK208" s="215">
        <f>ROUND(I208*H208,2)</f>
        <v>0</v>
      </c>
      <c r="BL208" s="15" t="s">
        <v>177</v>
      </c>
      <c r="BM208" s="15" t="s">
        <v>328</v>
      </c>
    </row>
    <row r="209" s="11" customFormat="1">
      <c r="B209" s="219"/>
      <c r="C209" s="220"/>
      <c r="D209" s="216" t="s">
        <v>181</v>
      </c>
      <c r="E209" s="221" t="s">
        <v>1</v>
      </c>
      <c r="F209" s="222" t="s">
        <v>182</v>
      </c>
      <c r="G209" s="220"/>
      <c r="H209" s="221" t="s">
        <v>1</v>
      </c>
      <c r="I209" s="223"/>
      <c r="J209" s="220"/>
      <c r="K209" s="220"/>
      <c r="L209" s="224"/>
      <c r="M209" s="225"/>
      <c r="N209" s="226"/>
      <c r="O209" s="226"/>
      <c r="P209" s="226"/>
      <c r="Q209" s="226"/>
      <c r="R209" s="226"/>
      <c r="S209" s="226"/>
      <c r="T209" s="227"/>
      <c r="AT209" s="228" t="s">
        <v>181</v>
      </c>
      <c r="AU209" s="228" t="s">
        <v>85</v>
      </c>
      <c r="AV209" s="11" t="s">
        <v>83</v>
      </c>
      <c r="AW209" s="11" t="s">
        <v>36</v>
      </c>
      <c r="AX209" s="11" t="s">
        <v>75</v>
      </c>
      <c r="AY209" s="228" t="s">
        <v>170</v>
      </c>
    </row>
    <row r="210" s="12" customFormat="1">
      <c r="B210" s="229"/>
      <c r="C210" s="230"/>
      <c r="D210" s="216" t="s">
        <v>181</v>
      </c>
      <c r="E210" s="231" t="s">
        <v>1</v>
      </c>
      <c r="F210" s="232" t="s">
        <v>118</v>
      </c>
      <c r="G210" s="230"/>
      <c r="H210" s="233">
        <v>738.70000000000005</v>
      </c>
      <c r="I210" s="234"/>
      <c r="J210" s="230"/>
      <c r="K210" s="230"/>
      <c r="L210" s="235"/>
      <c r="M210" s="236"/>
      <c r="N210" s="237"/>
      <c r="O210" s="237"/>
      <c r="P210" s="237"/>
      <c r="Q210" s="237"/>
      <c r="R210" s="237"/>
      <c r="S210" s="237"/>
      <c r="T210" s="238"/>
      <c r="AT210" s="239" t="s">
        <v>181</v>
      </c>
      <c r="AU210" s="239" t="s">
        <v>85</v>
      </c>
      <c r="AV210" s="12" t="s">
        <v>85</v>
      </c>
      <c r="AW210" s="12" t="s">
        <v>36</v>
      </c>
      <c r="AX210" s="12" t="s">
        <v>75</v>
      </c>
      <c r="AY210" s="239" t="s">
        <v>170</v>
      </c>
    </row>
    <row r="211" s="12" customFormat="1">
      <c r="B211" s="229"/>
      <c r="C211" s="230"/>
      <c r="D211" s="216" t="s">
        <v>181</v>
      </c>
      <c r="E211" s="231" t="s">
        <v>1</v>
      </c>
      <c r="F211" s="232" t="s">
        <v>105</v>
      </c>
      <c r="G211" s="230"/>
      <c r="H211" s="233">
        <v>107.15000000000001</v>
      </c>
      <c r="I211" s="234"/>
      <c r="J211" s="230"/>
      <c r="K211" s="230"/>
      <c r="L211" s="235"/>
      <c r="M211" s="236"/>
      <c r="N211" s="237"/>
      <c r="O211" s="237"/>
      <c r="P211" s="237"/>
      <c r="Q211" s="237"/>
      <c r="R211" s="237"/>
      <c r="S211" s="237"/>
      <c r="T211" s="238"/>
      <c r="AT211" s="239" t="s">
        <v>181</v>
      </c>
      <c r="AU211" s="239" t="s">
        <v>85</v>
      </c>
      <c r="AV211" s="12" t="s">
        <v>85</v>
      </c>
      <c r="AW211" s="12" t="s">
        <v>36</v>
      </c>
      <c r="AX211" s="12" t="s">
        <v>75</v>
      </c>
      <c r="AY211" s="239" t="s">
        <v>170</v>
      </c>
    </row>
    <row r="212" s="13" customFormat="1">
      <c r="B212" s="240"/>
      <c r="C212" s="241"/>
      <c r="D212" s="216" t="s">
        <v>181</v>
      </c>
      <c r="E212" s="242" t="s">
        <v>1</v>
      </c>
      <c r="F212" s="243" t="s">
        <v>202</v>
      </c>
      <c r="G212" s="241"/>
      <c r="H212" s="244">
        <v>845.85000000000002</v>
      </c>
      <c r="I212" s="245"/>
      <c r="J212" s="241"/>
      <c r="K212" s="241"/>
      <c r="L212" s="246"/>
      <c r="M212" s="247"/>
      <c r="N212" s="248"/>
      <c r="O212" s="248"/>
      <c r="P212" s="248"/>
      <c r="Q212" s="248"/>
      <c r="R212" s="248"/>
      <c r="S212" s="248"/>
      <c r="T212" s="249"/>
      <c r="AT212" s="250" t="s">
        <v>181</v>
      </c>
      <c r="AU212" s="250" t="s">
        <v>85</v>
      </c>
      <c r="AV212" s="13" t="s">
        <v>177</v>
      </c>
      <c r="AW212" s="13" t="s">
        <v>36</v>
      </c>
      <c r="AX212" s="13" t="s">
        <v>83</v>
      </c>
      <c r="AY212" s="250" t="s">
        <v>170</v>
      </c>
    </row>
    <row r="213" s="1" customFormat="1" ht="16.5" customHeight="1">
      <c r="B213" s="36"/>
      <c r="C213" s="204" t="s">
        <v>329</v>
      </c>
      <c r="D213" s="204" t="s">
        <v>172</v>
      </c>
      <c r="E213" s="205" t="s">
        <v>330</v>
      </c>
      <c r="F213" s="206" t="s">
        <v>331</v>
      </c>
      <c r="G213" s="207" t="s">
        <v>175</v>
      </c>
      <c r="H213" s="208">
        <v>2954.1999999999998</v>
      </c>
      <c r="I213" s="209"/>
      <c r="J213" s="210">
        <f>ROUND(I213*H213,2)</f>
        <v>0</v>
      </c>
      <c r="K213" s="206" t="s">
        <v>176</v>
      </c>
      <c r="L213" s="41"/>
      <c r="M213" s="211" t="s">
        <v>1</v>
      </c>
      <c r="N213" s="212" t="s">
        <v>46</v>
      </c>
      <c r="O213" s="77"/>
      <c r="P213" s="213">
        <f>O213*H213</f>
        <v>0</v>
      </c>
      <c r="Q213" s="213">
        <v>0</v>
      </c>
      <c r="R213" s="213">
        <f>Q213*H213</f>
        <v>0</v>
      </c>
      <c r="S213" s="213">
        <v>0</v>
      </c>
      <c r="T213" s="214">
        <f>S213*H213</f>
        <v>0</v>
      </c>
      <c r="AR213" s="15" t="s">
        <v>177</v>
      </c>
      <c r="AT213" s="15" t="s">
        <v>172</v>
      </c>
      <c r="AU213" s="15" t="s">
        <v>85</v>
      </c>
      <c r="AY213" s="15" t="s">
        <v>170</v>
      </c>
      <c r="BE213" s="215">
        <f>IF(N213="základní",J213,0)</f>
        <v>0</v>
      </c>
      <c r="BF213" s="215">
        <f>IF(N213="snížená",J213,0)</f>
        <v>0</v>
      </c>
      <c r="BG213" s="215">
        <f>IF(N213="zákl. přenesená",J213,0)</f>
        <v>0</v>
      </c>
      <c r="BH213" s="215">
        <f>IF(N213="sníž. přenesená",J213,0)</f>
        <v>0</v>
      </c>
      <c r="BI213" s="215">
        <f>IF(N213="nulová",J213,0)</f>
        <v>0</v>
      </c>
      <c r="BJ213" s="15" t="s">
        <v>83</v>
      </c>
      <c r="BK213" s="215">
        <f>ROUND(I213*H213,2)</f>
        <v>0</v>
      </c>
      <c r="BL213" s="15" t="s">
        <v>177</v>
      </c>
      <c r="BM213" s="15" t="s">
        <v>332</v>
      </c>
    </row>
    <row r="214" s="11" customFormat="1">
      <c r="B214" s="219"/>
      <c r="C214" s="220"/>
      <c r="D214" s="216" t="s">
        <v>181</v>
      </c>
      <c r="E214" s="221" t="s">
        <v>1</v>
      </c>
      <c r="F214" s="222" t="s">
        <v>182</v>
      </c>
      <c r="G214" s="220"/>
      <c r="H214" s="221" t="s">
        <v>1</v>
      </c>
      <c r="I214" s="223"/>
      <c r="J214" s="220"/>
      <c r="K214" s="220"/>
      <c r="L214" s="224"/>
      <c r="M214" s="225"/>
      <c r="N214" s="226"/>
      <c r="O214" s="226"/>
      <c r="P214" s="226"/>
      <c r="Q214" s="226"/>
      <c r="R214" s="226"/>
      <c r="S214" s="226"/>
      <c r="T214" s="227"/>
      <c r="AT214" s="228" t="s">
        <v>181</v>
      </c>
      <c r="AU214" s="228" t="s">
        <v>85</v>
      </c>
      <c r="AV214" s="11" t="s">
        <v>83</v>
      </c>
      <c r="AW214" s="11" t="s">
        <v>36</v>
      </c>
      <c r="AX214" s="11" t="s">
        <v>75</v>
      </c>
      <c r="AY214" s="228" t="s">
        <v>170</v>
      </c>
    </row>
    <row r="215" s="12" customFormat="1">
      <c r="B215" s="229"/>
      <c r="C215" s="230"/>
      <c r="D215" s="216" t="s">
        <v>181</v>
      </c>
      <c r="E215" s="231" t="s">
        <v>1</v>
      </c>
      <c r="F215" s="232" t="s">
        <v>134</v>
      </c>
      <c r="G215" s="230"/>
      <c r="H215" s="233">
        <v>2954.1999999999998</v>
      </c>
      <c r="I215" s="234"/>
      <c r="J215" s="230"/>
      <c r="K215" s="230"/>
      <c r="L215" s="235"/>
      <c r="M215" s="236"/>
      <c r="N215" s="237"/>
      <c r="O215" s="237"/>
      <c r="P215" s="237"/>
      <c r="Q215" s="237"/>
      <c r="R215" s="237"/>
      <c r="S215" s="237"/>
      <c r="T215" s="238"/>
      <c r="AT215" s="239" t="s">
        <v>181</v>
      </c>
      <c r="AU215" s="239" t="s">
        <v>85</v>
      </c>
      <c r="AV215" s="12" t="s">
        <v>85</v>
      </c>
      <c r="AW215" s="12" t="s">
        <v>36</v>
      </c>
      <c r="AX215" s="12" t="s">
        <v>83</v>
      </c>
      <c r="AY215" s="239" t="s">
        <v>170</v>
      </c>
    </row>
    <row r="216" s="1" customFormat="1" ht="16.5" customHeight="1">
      <c r="B216" s="36"/>
      <c r="C216" s="204" t="s">
        <v>333</v>
      </c>
      <c r="D216" s="204" t="s">
        <v>172</v>
      </c>
      <c r="E216" s="205" t="s">
        <v>334</v>
      </c>
      <c r="F216" s="206" t="s">
        <v>335</v>
      </c>
      <c r="G216" s="207" t="s">
        <v>175</v>
      </c>
      <c r="H216" s="208">
        <v>1063.4400000000001</v>
      </c>
      <c r="I216" s="209"/>
      <c r="J216" s="210">
        <f>ROUND(I216*H216,2)</f>
        <v>0</v>
      </c>
      <c r="K216" s="206" t="s">
        <v>176</v>
      </c>
      <c r="L216" s="41"/>
      <c r="M216" s="211" t="s">
        <v>1</v>
      </c>
      <c r="N216" s="212" t="s">
        <v>46</v>
      </c>
      <c r="O216" s="77"/>
      <c r="P216" s="213">
        <f>O216*H216</f>
        <v>0</v>
      </c>
      <c r="Q216" s="213">
        <v>0</v>
      </c>
      <c r="R216" s="213">
        <f>Q216*H216</f>
        <v>0</v>
      </c>
      <c r="S216" s="213">
        <v>0</v>
      </c>
      <c r="T216" s="214">
        <f>S216*H216</f>
        <v>0</v>
      </c>
      <c r="AR216" s="15" t="s">
        <v>177</v>
      </c>
      <c r="AT216" s="15" t="s">
        <v>172</v>
      </c>
      <c r="AU216" s="15" t="s">
        <v>85</v>
      </c>
      <c r="AY216" s="15" t="s">
        <v>170</v>
      </c>
      <c r="BE216" s="215">
        <f>IF(N216="základní",J216,0)</f>
        <v>0</v>
      </c>
      <c r="BF216" s="215">
        <f>IF(N216="snížená",J216,0)</f>
        <v>0</v>
      </c>
      <c r="BG216" s="215">
        <f>IF(N216="zákl. přenesená",J216,0)</f>
        <v>0</v>
      </c>
      <c r="BH216" s="215">
        <f>IF(N216="sníž. přenesená",J216,0)</f>
        <v>0</v>
      </c>
      <c r="BI216" s="215">
        <f>IF(N216="nulová",J216,0)</f>
        <v>0</v>
      </c>
      <c r="BJ216" s="15" t="s">
        <v>83</v>
      </c>
      <c r="BK216" s="215">
        <f>ROUND(I216*H216,2)</f>
        <v>0</v>
      </c>
      <c r="BL216" s="15" t="s">
        <v>177</v>
      </c>
      <c r="BM216" s="15" t="s">
        <v>336</v>
      </c>
    </row>
    <row r="217" s="11" customFormat="1">
      <c r="B217" s="219"/>
      <c r="C217" s="220"/>
      <c r="D217" s="216" t="s">
        <v>181</v>
      </c>
      <c r="E217" s="221" t="s">
        <v>1</v>
      </c>
      <c r="F217" s="222" t="s">
        <v>182</v>
      </c>
      <c r="G217" s="220"/>
      <c r="H217" s="221" t="s">
        <v>1</v>
      </c>
      <c r="I217" s="223"/>
      <c r="J217" s="220"/>
      <c r="K217" s="220"/>
      <c r="L217" s="224"/>
      <c r="M217" s="225"/>
      <c r="N217" s="226"/>
      <c r="O217" s="226"/>
      <c r="P217" s="226"/>
      <c r="Q217" s="226"/>
      <c r="R217" s="226"/>
      <c r="S217" s="226"/>
      <c r="T217" s="227"/>
      <c r="AT217" s="228" t="s">
        <v>181</v>
      </c>
      <c r="AU217" s="228" t="s">
        <v>85</v>
      </c>
      <c r="AV217" s="11" t="s">
        <v>83</v>
      </c>
      <c r="AW217" s="11" t="s">
        <v>36</v>
      </c>
      <c r="AX217" s="11" t="s">
        <v>75</v>
      </c>
      <c r="AY217" s="228" t="s">
        <v>170</v>
      </c>
    </row>
    <row r="218" s="12" customFormat="1">
      <c r="B218" s="229"/>
      <c r="C218" s="230"/>
      <c r="D218" s="216" t="s">
        <v>181</v>
      </c>
      <c r="E218" s="231" t="s">
        <v>1</v>
      </c>
      <c r="F218" s="232" t="s">
        <v>337</v>
      </c>
      <c r="G218" s="230"/>
      <c r="H218" s="233">
        <v>1063.4400000000001</v>
      </c>
      <c r="I218" s="234"/>
      <c r="J218" s="230"/>
      <c r="K218" s="230"/>
      <c r="L218" s="235"/>
      <c r="M218" s="236"/>
      <c r="N218" s="237"/>
      <c r="O218" s="237"/>
      <c r="P218" s="237"/>
      <c r="Q218" s="237"/>
      <c r="R218" s="237"/>
      <c r="S218" s="237"/>
      <c r="T218" s="238"/>
      <c r="AT218" s="239" t="s">
        <v>181</v>
      </c>
      <c r="AU218" s="239" t="s">
        <v>85</v>
      </c>
      <c r="AV218" s="12" t="s">
        <v>85</v>
      </c>
      <c r="AW218" s="12" t="s">
        <v>36</v>
      </c>
      <c r="AX218" s="12" t="s">
        <v>83</v>
      </c>
      <c r="AY218" s="239" t="s">
        <v>170</v>
      </c>
    </row>
    <row r="219" s="1" customFormat="1" ht="16.5" customHeight="1">
      <c r="B219" s="36"/>
      <c r="C219" s="204" t="s">
        <v>338</v>
      </c>
      <c r="D219" s="204" t="s">
        <v>172</v>
      </c>
      <c r="E219" s="205" t="s">
        <v>339</v>
      </c>
      <c r="F219" s="206" t="s">
        <v>340</v>
      </c>
      <c r="G219" s="207" t="s">
        <v>175</v>
      </c>
      <c r="H219" s="208">
        <v>360</v>
      </c>
      <c r="I219" s="209"/>
      <c r="J219" s="210">
        <f>ROUND(I219*H219,2)</f>
        <v>0</v>
      </c>
      <c r="K219" s="206" t="s">
        <v>176</v>
      </c>
      <c r="L219" s="41"/>
      <c r="M219" s="211" t="s">
        <v>1</v>
      </c>
      <c r="N219" s="212" t="s">
        <v>46</v>
      </c>
      <c r="O219" s="77"/>
      <c r="P219" s="213">
        <f>O219*H219</f>
        <v>0</v>
      </c>
      <c r="Q219" s="213">
        <v>0</v>
      </c>
      <c r="R219" s="213">
        <f>Q219*H219</f>
        <v>0</v>
      </c>
      <c r="S219" s="213">
        <v>0</v>
      </c>
      <c r="T219" s="214">
        <f>S219*H219</f>
        <v>0</v>
      </c>
      <c r="AR219" s="15" t="s">
        <v>177</v>
      </c>
      <c r="AT219" s="15" t="s">
        <v>172</v>
      </c>
      <c r="AU219" s="15" t="s">
        <v>85</v>
      </c>
      <c r="AY219" s="15" t="s">
        <v>170</v>
      </c>
      <c r="BE219" s="215">
        <f>IF(N219="základní",J219,0)</f>
        <v>0</v>
      </c>
      <c r="BF219" s="215">
        <f>IF(N219="snížená",J219,0)</f>
        <v>0</v>
      </c>
      <c r="BG219" s="215">
        <f>IF(N219="zákl. přenesená",J219,0)</f>
        <v>0</v>
      </c>
      <c r="BH219" s="215">
        <f>IF(N219="sníž. přenesená",J219,0)</f>
        <v>0</v>
      </c>
      <c r="BI219" s="215">
        <f>IF(N219="nulová",J219,0)</f>
        <v>0</v>
      </c>
      <c r="BJ219" s="15" t="s">
        <v>83</v>
      </c>
      <c r="BK219" s="215">
        <f>ROUND(I219*H219,2)</f>
        <v>0</v>
      </c>
      <c r="BL219" s="15" t="s">
        <v>177</v>
      </c>
      <c r="BM219" s="15" t="s">
        <v>341</v>
      </c>
    </row>
    <row r="220" s="1" customFormat="1">
      <c r="B220" s="36"/>
      <c r="C220" s="37"/>
      <c r="D220" s="216" t="s">
        <v>179</v>
      </c>
      <c r="E220" s="37"/>
      <c r="F220" s="217" t="s">
        <v>342</v>
      </c>
      <c r="G220" s="37"/>
      <c r="H220" s="37"/>
      <c r="I220" s="130"/>
      <c r="J220" s="37"/>
      <c r="K220" s="37"/>
      <c r="L220" s="41"/>
      <c r="M220" s="218"/>
      <c r="N220" s="77"/>
      <c r="O220" s="77"/>
      <c r="P220" s="77"/>
      <c r="Q220" s="77"/>
      <c r="R220" s="77"/>
      <c r="S220" s="77"/>
      <c r="T220" s="78"/>
      <c r="AT220" s="15" t="s">
        <v>179</v>
      </c>
      <c r="AU220" s="15" t="s">
        <v>85</v>
      </c>
    </row>
    <row r="221" s="11" customFormat="1">
      <c r="B221" s="219"/>
      <c r="C221" s="220"/>
      <c r="D221" s="216" t="s">
        <v>181</v>
      </c>
      <c r="E221" s="221" t="s">
        <v>1</v>
      </c>
      <c r="F221" s="222" t="s">
        <v>182</v>
      </c>
      <c r="G221" s="220"/>
      <c r="H221" s="221" t="s">
        <v>1</v>
      </c>
      <c r="I221" s="223"/>
      <c r="J221" s="220"/>
      <c r="K221" s="220"/>
      <c r="L221" s="224"/>
      <c r="M221" s="225"/>
      <c r="N221" s="226"/>
      <c r="O221" s="226"/>
      <c r="P221" s="226"/>
      <c r="Q221" s="226"/>
      <c r="R221" s="226"/>
      <c r="S221" s="226"/>
      <c r="T221" s="227"/>
      <c r="AT221" s="228" t="s">
        <v>181</v>
      </c>
      <c r="AU221" s="228" t="s">
        <v>85</v>
      </c>
      <c r="AV221" s="11" t="s">
        <v>83</v>
      </c>
      <c r="AW221" s="11" t="s">
        <v>36</v>
      </c>
      <c r="AX221" s="11" t="s">
        <v>75</v>
      </c>
      <c r="AY221" s="228" t="s">
        <v>170</v>
      </c>
    </row>
    <row r="222" s="12" customFormat="1">
      <c r="B222" s="229"/>
      <c r="C222" s="230"/>
      <c r="D222" s="216" t="s">
        <v>181</v>
      </c>
      <c r="E222" s="231" t="s">
        <v>1</v>
      </c>
      <c r="F222" s="232" t="s">
        <v>101</v>
      </c>
      <c r="G222" s="230"/>
      <c r="H222" s="233">
        <v>360</v>
      </c>
      <c r="I222" s="234"/>
      <c r="J222" s="230"/>
      <c r="K222" s="230"/>
      <c r="L222" s="235"/>
      <c r="M222" s="236"/>
      <c r="N222" s="237"/>
      <c r="O222" s="237"/>
      <c r="P222" s="237"/>
      <c r="Q222" s="237"/>
      <c r="R222" s="237"/>
      <c r="S222" s="237"/>
      <c r="T222" s="238"/>
      <c r="AT222" s="239" t="s">
        <v>181</v>
      </c>
      <c r="AU222" s="239" t="s">
        <v>85</v>
      </c>
      <c r="AV222" s="12" t="s">
        <v>85</v>
      </c>
      <c r="AW222" s="12" t="s">
        <v>36</v>
      </c>
      <c r="AX222" s="12" t="s">
        <v>83</v>
      </c>
      <c r="AY222" s="239" t="s">
        <v>170</v>
      </c>
    </row>
    <row r="223" s="1" customFormat="1" ht="16.5" customHeight="1">
      <c r="B223" s="36"/>
      <c r="C223" s="204" t="s">
        <v>343</v>
      </c>
      <c r="D223" s="204" t="s">
        <v>172</v>
      </c>
      <c r="E223" s="205" t="s">
        <v>344</v>
      </c>
      <c r="F223" s="206" t="s">
        <v>345</v>
      </c>
      <c r="G223" s="207" t="s">
        <v>175</v>
      </c>
      <c r="H223" s="208">
        <v>2954.1999999999998</v>
      </c>
      <c r="I223" s="209"/>
      <c r="J223" s="210">
        <f>ROUND(I223*H223,2)</f>
        <v>0</v>
      </c>
      <c r="K223" s="206" t="s">
        <v>176</v>
      </c>
      <c r="L223" s="41"/>
      <c r="M223" s="211" t="s">
        <v>1</v>
      </c>
      <c r="N223" s="212" t="s">
        <v>46</v>
      </c>
      <c r="O223" s="77"/>
      <c r="P223" s="213">
        <f>O223*H223</f>
        <v>0</v>
      </c>
      <c r="Q223" s="213">
        <v>0</v>
      </c>
      <c r="R223" s="213">
        <f>Q223*H223</f>
        <v>0</v>
      </c>
      <c r="S223" s="213">
        <v>0</v>
      </c>
      <c r="T223" s="214">
        <f>S223*H223</f>
        <v>0</v>
      </c>
      <c r="AR223" s="15" t="s">
        <v>177</v>
      </c>
      <c r="AT223" s="15" t="s">
        <v>172</v>
      </c>
      <c r="AU223" s="15" t="s">
        <v>85</v>
      </c>
      <c r="AY223" s="15" t="s">
        <v>170</v>
      </c>
      <c r="BE223" s="215">
        <f>IF(N223="základní",J223,0)</f>
        <v>0</v>
      </c>
      <c r="BF223" s="215">
        <f>IF(N223="snížená",J223,0)</f>
        <v>0</v>
      </c>
      <c r="BG223" s="215">
        <f>IF(N223="zákl. přenesená",J223,0)</f>
        <v>0</v>
      </c>
      <c r="BH223" s="215">
        <f>IF(N223="sníž. přenesená",J223,0)</f>
        <v>0</v>
      </c>
      <c r="BI223" s="215">
        <f>IF(N223="nulová",J223,0)</f>
        <v>0</v>
      </c>
      <c r="BJ223" s="15" t="s">
        <v>83</v>
      </c>
      <c r="BK223" s="215">
        <f>ROUND(I223*H223,2)</f>
        <v>0</v>
      </c>
      <c r="BL223" s="15" t="s">
        <v>177</v>
      </c>
      <c r="BM223" s="15" t="s">
        <v>346</v>
      </c>
    </row>
    <row r="224" s="1" customFormat="1">
      <c r="B224" s="36"/>
      <c r="C224" s="37"/>
      <c r="D224" s="216" t="s">
        <v>179</v>
      </c>
      <c r="E224" s="37"/>
      <c r="F224" s="217" t="s">
        <v>342</v>
      </c>
      <c r="G224" s="37"/>
      <c r="H224" s="37"/>
      <c r="I224" s="130"/>
      <c r="J224" s="37"/>
      <c r="K224" s="37"/>
      <c r="L224" s="41"/>
      <c r="M224" s="218"/>
      <c r="N224" s="77"/>
      <c r="O224" s="77"/>
      <c r="P224" s="77"/>
      <c r="Q224" s="77"/>
      <c r="R224" s="77"/>
      <c r="S224" s="77"/>
      <c r="T224" s="78"/>
      <c r="AT224" s="15" t="s">
        <v>179</v>
      </c>
      <c r="AU224" s="15" t="s">
        <v>85</v>
      </c>
    </row>
    <row r="225" s="11" customFormat="1">
      <c r="B225" s="219"/>
      <c r="C225" s="220"/>
      <c r="D225" s="216" t="s">
        <v>181</v>
      </c>
      <c r="E225" s="221" t="s">
        <v>1</v>
      </c>
      <c r="F225" s="222" t="s">
        <v>182</v>
      </c>
      <c r="G225" s="220"/>
      <c r="H225" s="221" t="s">
        <v>1</v>
      </c>
      <c r="I225" s="223"/>
      <c r="J225" s="220"/>
      <c r="K225" s="220"/>
      <c r="L225" s="224"/>
      <c r="M225" s="225"/>
      <c r="N225" s="226"/>
      <c r="O225" s="226"/>
      <c r="P225" s="226"/>
      <c r="Q225" s="226"/>
      <c r="R225" s="226"/>
      <c r="S225" s="226"/>
      <c r="T225" s="227"/>
      <c r="AT225" s="228" t="s">
        <v>181</v>
      </c>
      <c r="AU225" s="228" t="s">
        <v>85</v>
      </c>
      <c r="AV225" s="11" t="s">
        <v>83</v>
      </c>
      <c r="AW225" s="11" t="s">
        <v>36</v>
      </c>
      <c r="AX225" s="11" t="s">
        <v>75</v>
      </c>
      <c r="AY225" s="228" t="s">
        <v>170</v>
      </c>
    </row>
    <row r="226" s="12" customFormat="1">
      <c r="B226" s="229"/>
      <c r="C226" s="230"/>
      <c r="D226" s="216" t="s">
        <v>181</v>
      </c>
      <c r="E226" s="231" t="s">
        <v>1</v>
      </c>
      <c r="F226" s="232" t="s">
        <v>134</v>
      </c>
      <c r="G226" s="230"/>
      <c r="H226" s="233">
        <v>2954.1999999999998</v>
      </c>
      <c r="I226" s="234"/>
      <c r="J226" s="230"/>
      <c r="K226" s="230"/>
      <c r="L226" s="235"/>
      <c r="M226" s="236"/>
      <c r="N226" s="237"/>
      <c r="O226" s="237"/>
      <c r="P226" s="237"/>
      <c r="Q226" s="237"/>
      <c r="R226" s="237"/>
      <c r="S226" s="237"/>
      <c r="T226" s="238"/>
      <c r="AT226" s="239" t="s">
        <v>181</v>
      </c>
      <c r="AU226" s="239" t="s">
        <v>85</v>
      </c>
      <c r="AV226" s="12" t="s">
        <v>85</v>
      </c>
      <c r="AW226" s="12" t="s">
        <v>36</v>
      </c>
      <c r="AX226" s="12" t="s">
        <v>83</v>
      </c>
      <c r="AY226" s="239" t="s">
        <v>170</v>
      </c>
    </row>
    <row r="227" s="1" customFormat="1" ht="22.5" customHeight="1">
      <c r="B227" s="36"/>
      <c r="C227" s="204" t="s">
        <v>347</v>
      </c>
      <c r="D227" s="204" t="s">
        <v>172</v>
      </c>
      <c r="E227" s="205" t="s">
        <v>348</v>
      </c>
      <c r="F227" s="206" t="s">
        <v>349</v>
      </c>
      <c r="G227" s="207" t="s">
        <v>175</v>
      </c>
      <c r="H227" s="208">
        <v>2954.1999999999998</v>
      </c>
      <c r="I227" s="209"/>
      <c r="J227" s="210">
        <f>ROUND(I227*H227,2)</f>
        <v>0</v>
      </c>
      <c r="K227" s="206" t="s">
        <v>176</v>
      </c>
      <c r="L227" s="41"/>
      <c r="M227" s="211" t="s">
        <v>1</v>
      </c>
      <c r="N227" s="212" t="s">
        <v>46</v>
      </c>
      <c r="O227" s="77"/>
      <c r="P227" s="213">
        <f>O227*H227</f>
        <v>0</v>
      </c>
      <c r="Q227" s="213">
        <v>0</v>
      </c>
      <c r="R227" s="213">
        <f>Q227*H227</f>
        <v>0</v>
      </c>
      <c r="S227" s="213">
        <v>0</v>
      </c>
      <c r="T227" s="214">
        <f>S227*H227</f>
        <v>0</v>
      </c>
      <c r="AR227" s="15" t="s">
        <v>177</v>
      </c>
      <c r="AT227" s="15" t="s">
        <v>172</v>
      </c>
      <c r="AU227" s="15" t="s">
        <v>85</v>
      </c>
      <c r="AY227" s="15" t="s">
        <v>170</v>
      </c>
      <c r="BE227" s="215">
        <f>IF(N227="základní",J227,0)</f>
        <v>0</v>
      </c>
      <c r="BF227" s="215">
        <f>IF(N227="snížená",J227,0)</f>
        <v>0</v>
      </c>
      <c r="BG227" s="215">
        <f>IF(N227="zákl. přenesená",J227,0)</f>
        <v>0</v>
      </c>
      <c r="BH227" s="215">
        <f>IF(N227="sníž. přenesená",J227,0)</f>
        <v>0</v>
      </c>
      <c r="BI227" s="215">
        <f>IF(N227="nulová",J227,0)</f>
        <v>0</v>
      </c>
      <c r="BJ227" s="15" t="s">
        <v>83</v>
      </c>
      <c r="BK227" s="215">
        <f>ROUND(I227*H227,2)</f>
        <v>0</v>
      </c>
      <c r="BL227" s="15" t="s">
        <v>177</v>
      </c>
      <c r="BM227" s="15" t="s">
        <v>350</v>
      </c>
    </row>
    <row r="228" s="1" customFormat="1">
      <c r="B228" s="36"/>
      <c r="C228" s="37"/>
      <c r="D228" s="216" t="s">
        <v>179</v>
      </c>
      <c r="E228" s="37"/>
      <c r="F228" s="217" t="s">
        <v>351</v>
      </c>
      <c r="G228" s="37"/>
      <c r="H228" s="37"/>
      <c r="I228" s="130"/>
      <c r="J228" s="37"/>
      <c r="K228" s="37"/>
      <c r="L228" s="41"/>
      <c r="M228" s="218"/>
      <c r="N228" s="77"/>
      <c r="O228" s="77"/>
      <c r="P228" s="77"/>
      <c r="Q228" s="77"/>
      <c r="R228" s="77"/>
      <c r="S228" s="77"/>
      <c r="T228" s="78"/>
      <c r="AT228" s="15" t="s">
        <v>179</v>
      </c>
      <c r="AU228" s="15" t="s">
        <v>85</v>
      </c>
    </row>
    <row r="229" s="11" customFormat="1">
      <c r="B229" s="219"/>
      <c r="C229" s="220"/>
      <c r="D229" s="216" t="s">
        <v>181</v>
      </c>
      <c r="E229" s="221" t="s">
        <v>1</v>
      </c>
      <c r="F229" s="222" t="s">
        <v>182</v>
      </c>
      <c r="G229" s="220"/>
      <c r="H229" s="221" t="s">
        <v>1</v>
      </c>
      <c r="I229" s="223"/>
      <c r="J229" s="220"/>
      <c r="K229" s="220"/>
      <c r="L229" s="224"/>
      <c r="M229" s="225"/>
      <c r="N229" s="226"/>
      <c r="O229" s="226"/>
      <c r="P229" s="226"/>
      <c r="Q229" s="226"/>
      <c r="R229" s="226"/>
      <c r="S229" s="226"/>
      <c r="T229" s="227"/>
      <c r="AT229" s="228" t="s">
        <v>181</v>
      </c>
      <c r="AU229" s="228" t="s">
        <v>85</v>
      </c>
      <c r="AV229" s="11" t="s">
        <v>83</v>
      </c>
      <c r="AW229" s="11" t="s">
        <v>36</v>
      </c>
      <c r="AX229" s="11" t="s">
        <v>75</v>
      </c>
      <c r="AY229" s="228" t="s">
        <v>170</v>
      </c>
    </row>
    <row r="230" s="12" customFormat="1">
      <c r="B230" s="229"/>
      <c r="C230" s="230"/>
      <c r="D230" s="216" t="s">
        <v>181</v>
      </c>
      <c r="E230" s="231" t="s">
        <v>1</v>
      </c>
      <c r="F230" s="232" t="s">
        <v>134</v>
      </c>
      <c r="G230" s="230"/>
      <c r="H230" s="233">
        <v>2954.1999999999998</v>
      </c>
      <c r="I230" s="234"/>
      <c r="J230" s="230"/>
      <c r="K230" s="230"/>
      <c r="L230" s="235"/>
      <c r="M230" s="236"/>
      <c r="N230" s="237"/>
      <c r="O230" s="237"/>
      <c r="P230" s="237"/>
      <c r="Q230" s="237"/>
      <c r="R230" s="237"/>
      <c r="S230" s="237"/>
      <c r="T230" s="238"/>
      <c r="AT230" s="239" t="s">
        <v>181</v>
      </c>
      <c r="AU230" s="239" t="s">
        <v>85</v>
      </c>
      <c r="AV230" s="12" t="s">
        <v>85</v>
      </c>
      <c r="AW230" s="12" t="s">
        <v>36</v>
      </c>
      <c r="AX230" s="12" t="s">
        <v>83</v>
      </c>
      <c r="AY230" s="239" t="s">
        <v>170</v>
      </c>
    </row>
    <row r="231" s="1" customFormat="1" ht="16.5" customHeight="1">
      <c r="B231" s="36"/>
      <c r="C231" s="204" t="s">
        <v>352</v>
      </c>
      <c r="D231" s="204" t="s">
        <v>172</v>
      </c>
      <c r="E231" s="205" t="s">
        <v>353</v>
      </c>
      <c r="F231" s="206" t="s">
        <v>354</v>
      </c>
      <c r="G231" s="207" t="s">
        <v>175</v>
      </c>
      <c r="H231" s="208">
        <v>2954.1999999999998</v>
      </c>
      <c r="I231" s="209"/>
      <c r="J231" s="210">
        <f>ROUND(I231*H231,2)</f>
        <v>0</v>
      </c>
      <c r="K231" s="206" t="s">
        <v>176</v>
      </c>
      <c r="L231" s="41"/>
      <c r="M231" s="211" t="s">
        <v>1</v>
      </c>
      <c r="N231" s="212" t="s">
        <v>46</v>
      </c>
      <c r="O231" s="77"/>
      <c r="P231" s="213">
        <f>O231*H231</f>
        <v>0</v>
      </c>
      <c r="Q231" s="213">
        <v>0</v>
      </c>
      <c r="R231" s="213">
        <f>Q231*H231</f>
        <v>0</v>
      </c>
      <c r="S231" s="213">
        <v>0</v>
      </c>
      <c r="T231" s="214">
        <f>S231*H231</f>
        <v>0</v>
      </c>
      <c r="AR231" s="15" t="s">
        <v>177</v>
      </c>
      <c r="AT231" s="15" t="s">
        <v>172</v>
      </c>
      <c r="AU231" s="15" t="s">
        <v>85</v>
      </c>
      <c r="AY231" s="15" t="s">
        <v>170</v>
      </c>
      <c r="BE231" s="215">
        <f>IF(N231="základní",J231,0)</f>
        <v>0</v>
      </c>
      <c r="BF231" s="215">
        <f>IF(N231="snížená",J231,0)</f>
        <v>0</v>
      </c>
      <c r="BG231" s="215">
        <f>IF(N231="zákl. přenesená",J231,0)</f>
        <v>0</v>
      </c>
      <c r="BH231" s="215">
        <f>IF(N231="sníž. přenesená",J231,0)</f>
        <v>0</v>
      </c>
      <c r="BI231" s="215">
        <f>IF(N231="nulová",J231,0)</f>
        <v>0</v>
      </c>
      <c r="BJ231" s="15" t="s">
        <v>83</v>
      </c>
      <c r="BK231" s="215">
        <f>ROUND(I231*H231,2)</f>
        <v>0</v>
      </c>
      <c r="BL231" s="15" t="s">
        <v>177</v>
      </c>
      <c r="BM231" s="15" t="s">
        <v>355</v>
      </c>
    </row>
    <row r="232" s="1" customFormat="1">
      <c r="B232" s="36"/>
      <c r="C232" s="37"/>
      <c r="D232" s="216" t="s">
        <v>179</v>
      </c>
      <c r="E232" s="37"/>
      <c r="F232" s="217" t="s">
        <v>356</v>
      </c>
      <c r="G232" s="37"/>
      <c r="H232" s="37"/>
      <c r="I232" s="130"/>
      <c r="J232" s="37"/>
      <c r="K232" s="37"/>
      <c r="L232" s="41"/>
      <c r="M232" s="218"/>
      <c r="N232" s="77"/>
      <c r="O232" s="77"/>
      <c r="P232" s="77"/>
      <c r="Q232" s="77"/>
      <c r="R232" s="77"/>
      <c r="S232" s="77"/>
      <c r="T232" s="78"/>
      <c r="AT232" s="15" t="s">
        <v>179</v>
      </c>
      <c r="AU232" s="15" t="s">
        <v>85</v>
      </c>
    </row>
    <row r="233" s="11" customFormat="1">
      <c r="B233" s="219"/>
      <c r="C233" s="220"/>
      <c r="D233" s="216" t="s">
        <v>181</v>
      </c>
      <c r="E233" s="221" t="s">
        <v>1</v>
      </c>
      <c r="F233" s="222" t="s">
        <v>182</v>
      </c>
      <c r="G233" s="220"/>
      <c r="H233" s="221" t="s">
        <v>1</v>
      </c>
      <c r="I233" s="223"/>
      <c r="J233" s="220"/>
      <c r="K233" s="220"/>
      <c r="L233" s="224"/>
      <c r="M233" s="225"/>
      <c r="N233" s="226"/>
      <c r="O233" s="226"/>
      <c r="P233" s="226"/>
      <c r="Q233" s="226"/>
      <c r="R233" s="226"/>
      <c r="S233" s="226"/>
      <c r="T233" s="227"/>
      <c r="AT233" s="228" t="s">
        <v>181</v>
      </c>
      <c r="AU233" s="228" t="s">
        <v>85</v>
      </c>
      <c r="AV233" s="11" t="s">
        <v>83</v>
      </c>
      <c r="AW233" s="11" t="s">
        <v>36</v>
      </c>
      <c r="AX233" s="11" t="s">
        <v>75</v>
      </c>
      <c r="AY233" s="228" t="s">
        <v>170</v>
      </c>
    </row>
    <row r="234" s="12" customFormat="1">
      <c r="B234" s="229"/>
      <c r="C234" s="230"/>
      <c r="D234" s="216" t="s">
        <v>181</v>
      </c>
      <c r="E234" s="231" t="s">
        <v>1</v>
      </c>
      <c r="F234" s="232" t="s">
        <v>134</v>
      </c>
      <c r="G234" s="230"/>
      <c r="H234" s="233">
        <v>2954.1999999999998</v>
      </c>
      <c r="I234" s="234"/>
      <c r="J234" s="230"/>
      <c r="K234" s="230"/>
      <c r="L234" s="235"/>
      <c r="M234" s="236"/>
      <c r="N234" s="237"/>
      <c r="O234" s="237"/>
      <c r="P234" s="237"/>
      <c r="Q234" s="237"/>
      <c r="R234" s="237"/>
      <c r="S234" s="237"/>
      <c r="T234" s="238"/>
      <c r="AT234" s="239" t="s">
        <v>181</v>
      </c>
      <c r="AU234" s="239" t="s">
        <v>85</v>
      </c>
      <c r="AV234" s="12" t="s">
        <v>85</v>
      </c>
      <c r="AW234" s="12" t="s">
        <v>36</v>
      </c>
      <c r="AX234" s="12" t="s">
        <v>83</v>
      </c>
      <c r="AY234" s="239" t="s">
        <v>170</v>
      </c>
    </row>
    <row r="235" s="1" customFormat="1" ht="16.5" customHeight="1">
      <c r="B235" s="36"/>
      <c r="C235" s="204" t="s">
        <v>357</v>
      </c>
      <c r="D235" s="204" t="s">
        <v>172</v>
      </c>
      <c r="E235" s="205" t="s">
        <v>358</v>
      </c>
      <c r="F235" s="206" t="s">
        <v>359</v>
      </c>
      <c r="G235" s="207" t="s">
        <v>175</v>
      </c>
      <c r="H235" s="208">
        <v>6187.8999999999996</v>
      </c>
      <c r="I235" s="209"/>
      <c r="J235" s="210">
        <f>ROUND(I235*H235,2)</f>
        <v>0</v>
      </c>
      <c r="K235" s="206" t="s">
        <v>176</v>
      </c>
      <c r="L235" s="41"/>
      <c r="M235" s="211" t="s">
        <v>1</v>
      </c>
      <c r="N235" s="212" t="s">
        <v>46</v>
      </c>
      <c r="O235" s="77"/>
      <c r="P235" s="213">
        <f>O235*H235</f>
        <v>0</v>
      </c>
      <c r="Q235" s="213">
        <v>0</v>
      </c>
      <c r="R235" s="213">
        <f>Q235*H235</f>
        <v>0</v>
      </c>
      <c r="S235" s="213">
        <v>0</v>
      </c>
      <c r="T235" s="214">
        <f>S235*H235</f>
        <v>0</v>
      </c>
      <c r="AR235" s="15" t="s">
        <v>177</v>
      </c>
      <c r="AT235" s="15" t="s">
        <v>172</v>
      </c>
      <c r="AU235" s="15" t="s">
        <v>85</v>
      </c>
      <c r="AY235" s="15" t="s">
        <v>170</v>
      </c>
      <c r="BE235" s="215">
        <f>IF(N235="základní",J235,0)</f>
        <v>0</v>
      </c>
      <c r="BF235" s="215">
        <f>IF(N235="snížená",J235,0)</f>
        <v>0</v>
      </c>
      <c r="BG235" s="215">
        <f>IF(N235="zákl. přenesená",J235,0)</f>
        <v>0</v>
      </c>
      <c r="BH235" s="215">
        <f>IF(N235="sníž. přenesená",J235,0)</f>
        <v>0</v>
      </c>
      <c r="BI235" s="215">
        <f>IF(N235="nulová",J235,0)</f>
        <v>0</v>
      </c>
      <c r="BJ235" s="15" t="s">
        <v>83</v>
      </c>
      <c r="BK235" s="215">
        <f>ROUND(I235*H235,2)</f>
        <v>0</v>
      </c>
      <c r="BL235" s="15" t="s">
        <v>177</v>
      </c>
      <c r="BM235" s="15" t="s">
        <v>360</v>
      </c>
    </row>
    <row r="236" s="11" customFormat="1">
      <c r="B236" s="219"/>
      <c r="C236" s="220"/>
      <c r="D236" s="216" t="s">
        <v>181</v>
      </c>
      <c r="E236" s="221" t="s">
        <v>1</v>
      </c>
      <c r="F236" s="222" t="s">
        <v>182</v>
      </c>
      <c r="G236" s="220"/>
      <c r="H236" s="221" t="s">
        <v>1</v>
      </c>
      <c r="I236" s="223"/>
      <c r="J236" s="220"/>
      <c r="K236" s="220"/>
      <c r="L236" s="224"/>
      <c r="M236" s="225"/>
      <c r="N236" s="226"/>
      <c r="O236" s="226"/>
      <c r="P236" s="226"/>
      <c r="Q236" s="226"/>
      <c r="R236" s="226"/>
      <c r="S236" s="226"/>
      <c r="T236" s="227"/>
      <c r="AT236" s="228" t="s">
        <v>181</v>
      </c>
      <c r="AU236" s="228" t="s">
        <v>85</v>
      </c>
      <c r="AV236" s="11" t="s">
        <v>83</v>
      </c>
      <c r="AW236" s="11" t="s">
        <v>36</v>
      </c>
      <c r="AX236" s="11" t="s">
        <v>75</v>
      </c>
      <c r="AY236" s="228" t="s">
        <v>170</v>
      </c>
    </row>
    <row r="237" s="12" customFormat="1">
      <c r="B237" s="229"/>
      <c r="C237" s="230"/>
      <c r="D237" s="216" t="s">
        <v>181</v>
      </c>
      <c r="E237" s="231" t="s">
        <v>1</v>
      </c>
      <c r="F237" s="232" t="s">
        <v>361</v>
      </c>
      <c r="G237" s="230"/>
      <c r="H237" s="233">
        <v>5908.3999999999996</v>
      </c>
      <c r="I237" s="234"/>
      <c r="J237" s="230"/>
      <c r="K237" s="230"/>
      <c r="L237" s="235"/>
      <c r="M237" s="236"/>
      <c r="N237" s="237"/>
      <c r="O237" s="237"/>
      <c r="P237" s="237"/>
      <c r="Q237" s="237"/>
      <c r="R237" s="237"/>
      <c r="S237" s="237"/>
      <c r="T237" s="238"/>
      <c r="AT237" s="239" t="s">
        <v>181</v>
      </c>
      <c r="AU237" s="239" t="s">
        <v>85</v>
      </c>
      <c r="AV237" s="12" t="s">
        <v>85</v>
      </c>
      <c r="AW237" s="12" t="s">
        <v>36</v>
      </c>
      <c r="AX237" s="12" t="s">
        <v>75</v>
      </c>
      <c r="AY237" s="239" t="s">
        <v>170</v>
      </c>
    </row>
    <row r="238" s="12" customFormat="1">
      <c r="B238" s="229"/>
      <c r="C238" s="230"/>
      <c r="D238" s="216" t="s">
        <v>181</v>
      </c>
      <c r="E238" s="231" t="s">
        <v>1</v>
      </c>
      <c r="F238" s="232" t="s">
        <v>362</v>
      </c>
      <c r="G238" s="230"/>
      <c r="H238" s="233">
        <v>279.5</v>
      </c>
      <c r="I238" s="234"/>
      <c r="J238" s="230"/>
      <c r="K238" s="230"/>
      <c r="L238" s="235"/>
      <c r="M238" s="236"/>
      <c r="N238" s="237"/>
      <c r="O238" s="237"/>
      <c r="P238" s="237"/>
      <c r="Q238" s="237"/>
      <c r="R238" s="237"/>
      <c r="S238" s="237"/>
      <c r="T238" s="238"/>
      <c r="AT238" s="239" t="s">
        <v>181</v>
      </c>
      <c r="AU238" s="239" t="s">
        <v>85</v>
      </c>
      <c r="AV238" s="12" t="s">
        <v>85</v>
      </c>
      <c r="AW238" s="12" t="s">
        <v>36</v>
      </c>
      <c r="AX238" s="12" t="s">
        <v>75</v>
      </c>
      <c r="AY238" s="239" t="s">
        <v>170</v>
      </c>
    </row>
    <row r="239" s="13" customFormat="1">
      <c r="B239" s="240"/>
      <c r="C239" s="241"/>
      <c r="D239" s="216" t="s">
        <v>181</v>
      </c>
      <c r="E239" s="242" t="s">
        <v>1</v>
      </c>
      <c r="F239" s="243" t="s">
        <v>202</v>
      </c>
      <c r="G239" s="241"/>
      <c r="H239" s="244">
        <v>6187.8999999999996</v>
      </c>
      <c r="I239" s="245"/>
      <c r="J239" s="241"/>
      <c r="K239" s="241"/>
      <c r="L239" s="246"/>
      <c r="M239" s="247"/>
      <c r="N239" s="248"/>
      <c r="O239" s="248"/>
      <c r="P239" s="248"/>
      <c r="Q239" s="248"/>
      <c r="R239" s="248"/>
      <c r="S239" s="248"/>
      <c r="T239" s="249"/>
      <c r="AT239" s="250" t="s">
        <v>181</v>
      </c>
      <c r="AU239" s="250" t="s">
        <v>85</v>
      </c>
      <c r="AV239" s="13" t="s">
        <v>177</v>
      </c>
      <c r="AW239" s="13" t="s">
        <v>36</v>
      </c>
      <c r="AX239" s="13" t="s">
        <v>83</v>
      </c>
      <c r="AY239" s="250" t="s">
        <v>170</v>
      </c>
    </row>
    <row r="240" s="1" customFormat="1" ht="16.5" customHeight="1">
      <c r="B240" s="36"/>
      <c r="C240" s="204" t="s">
        <v>363</v>
      </c>
      <c r="D240" s="204" t="s">
        <v>172</v>
      </c>
      <c r="E240" s="205" t="s">
        <v>364</v>
      </c>
      <c r="F240" s="206" t="s">
        <v>365</v>
      </c>
      <c r="G240" s="207" t="s">
        <v>175</v>
      </c>
      <c r="H240" s="208">
        <v>3093.9499999999998</v>
      </c>
      <c r="I240" s="209"/>
      <c r="J240" s="210">
        <f>ROUND(I240*H240,2)</f>
        <v>0</v>
      </c>
      <c r="K240" s="206" t="s">
        <v>176</v>
      </c>
      <c r="L240" s="41"/>
      <c r="M240" s="211" t="s">
        <v>1</v>
      </c>
      <c r="N240" s="212" t="s">
        <v>46</v>
      </c>
      <c r="O240" s="77"/>
      <c r="P240" s="213">
        <f>O240*H240</f>
        <v>0</v>
      </c>
      <c r="Q240" s="213">
        <v>0</v>
      </c>
      <c r="R240" s="213">
        <f>Q240*H240</f>
        <v>0</v>
      </c>
      <c r="S240" s="213">
        <v>0</v>
      </c>
      <c r="T240" s="214">
        <f>S240*H240</f>
        <v>0</v>
      </c>
      <c r="AR240" s="15" t="s">
        <v>177</v>
      </c>
      <c r="AT240" s="15" t="s">
        <v>172</v>
      </c>
      <c r="AU240" s="15" t="s">
        <v>85</v>
      </c>
      <c r="AY240" s="15" t="s">
        <v>170</v>
      </c>
      <c r="BE240" s="215">
        <f>IF(N240="základní",J240,0)</f>
        <v>0</v>
      </c>
      <c r="BF240" s="215">
        <f>IF(N240="snížená",J240,0)</f>
        <v>0</v>
      </c>
      <c r="BG240" s="215">
        <f>IF(N240="zákl. přenesená",J240,0)</f>
        <v>0</v>
      </c>
      <c r="BH240" s="215">
        <f>IF(N240="sníž. přenesená",J240,0)</f>
        <v>0</v>
      </c>
      <c r="BI240" s="215">
        <f>IF(N240="nulová",J240,0)</f>
        <v>0</v>
      </c>
      <c r="BJ240" s="15" t="s">
        <v>83</v>
      </c>
      <c r="BK240" s="215">
        <f>ROUND(I240*H240,2)</f>
        <v>0</v>
      </c>
      <c r="BL240" s="15" t="s">
        <v>177</v>
      </c>
      <c r="BM240" s="15" t="s">
        <v>366</v>
      </c>
    </row>
    <row r="241" s="11" customFormat="1">
      <c r="B241" s="219"/>
      <c r="C241" s="220"/>
      <c r="D241" s="216" t="s">
        <v>181</v>
      </c>
      <c r="E241" s="221" t="s">
        <v>1</v>
      </c>
      <c r="F241" s="222" t="s">
        <v>182</v>
      </c>
      <c r="G241" s="220"/>
      <c r="H241" s="221" t="s">
        <v>1</v>
      </c>
      <c r="I241" s="223"/>
      <c r="J241" s="220"/>
      <c r="K241" s="220"/>
      <c r="L241" s="224"/>
      <c r="M241" s="225"/>
      <c r="N241" s="226"/>
      <c r="O241" s="226"/>
      <c r="P241" s="226"/>
      <c r="Q241" s="226"/>
      <c r="R241" s="226"/>
      <c r="S241" s="226"/>
      <c r="T241" s="227"/>
      <c r="AT241" s="228" t="s">
        <v>181</v>
      </c>
      <c r="AU241" s="228" t="s">
        <v>85</v>
      </c>
      <c r="AV241" s="11" t="s">
        <v>83</v>
      </c>
      <c r="AW241" s="11" t="s">
        <v>36</v>
      </c>
      <c r="AX241" s="11" t="s">
        <v>75</v>
      </c>
      <c r="AY241" s="228" t="s">
        <v>170</v>
      </c>
    </row>
    <row r="242" s="12" customFormat="1">
      <c r="B242" s="229"/>
      <c r="C242" s="230"/>
      <c r="D242" s="216" t="s">
        <v>181</v>
      </c>
      <c r="E242" s="231" t="s">
        <v>134</v>
      </c>
      <c r="F242" s="232" t="s">
        <v>367</v>
      </c>
      <c r="G242" s="230"/>
      <c r="H242" s="233">
        <v>2954.1999999999998</v>
      </c>
      <c r="I242" s="234"/>
      <c r="J242" s="230"/>
      <c r="K242" s="230"/>
      <c r="L242" s="235"/>
      <c r="M242" s="236"/>
      <c r="N242" s="237"/>
      <c r="O242" s="237"/>
      <c r="P242" s="237"/>
      <c r="Q242" s="237"/>
      <c r="R242" s="237"/>
      <c r="S242" s="237"/>
      <c r="T242" s="238"/>
      <c r="AT242" s="239" t="s">
        <v>181</v>
      </c>
      <c r="AU242" s="239" t="s">
        <v>85</v>
      </c>
      <c r="AV242" s="12" t="s">
        <v>85</v>
      </c>
      <c r="AW242" s="12" t="s">
        <v>36</v>
      </c>
      <c r="AX242" s="12" t="s">
        <v>75</v>
      </c>
      <c r="AY242" s="239" t="s">
        <v>170</v>
      </c>
    </row>
    <row r="243" s="12" customFormat="1">
      <c r="B243" s="229"/>
      <c r="C243" s="230"/>
      <c r="D243" s="216" t="s">
        <v>181</v>
      </c>
      <c r="E243" s="231" t="s">
        <v>131</v>
      </c>
      <c r="F243" s="232" t="s">
        <v>368</v>
      </c>
      <c r="G243" s="230"/>
      <c r="H243" s="233">
        <v>139.75</v>
      </c>
      <c r="I243" s="234"/>
      <c r="J243" s="230"/>
      <c r="K243" s="230"/>
      <c r="L243" s="235"/>
      <c r="M243" s="236"/>
      <c r="N243" s="237"/>
      <c r="O243" s="237"/>
      <c r="P243" s="237"/>
      <c r="Q243" s="237"/>
      <c r="R243" s="237"/>
      <c r="S243" s="237"/>
      <c r="T243" s="238"/>
      <c r="AT243" s="239" t="s">
        <v>181</v>
      </c>
      <c r="AU243" s="239" t="s">
        <v>85</v>
      </c>
      <c r="AV243" s="12" t="s">
        <v>85</v>
      </c>
      <c r="AW243" s="12" t="s">
        <v>36</v>
      </c>
      <c r="AX243" s="12" t="s">
        <v>75</v>
      </c>
      <c r="AY243" s="239" t="s">
        <v>170</v>
      </c>
    </row>
    <row r="244" s="13" customFormat="1">
      <c r="B244" s="240"/>
      <c r="C244" s="241"/>
      <c r="D244" s="216" t="s">
        <v>181</v>
      </c>
      <c r="E244" s="242" t="s">
        <v>1</v>
      </c>
      <c r="F244" s="243" t="s">
        <v>202</v>
      </c>
      <c r="G244" s="241"/>
      <c r="H244" s="244">
        <v>3093.9499999999998</v>
      </c>
      <c r="I244" s="245"/>
      <c r="J244" s="241"/>
      <c r="K244" s="241"/>
      <c r="L244" s="246"/>
      <c r="M244" s="247"/>
      <c r="N244" s="248"/>
      <c r="O244" s="248"/>
      <c r="P244" s="248"/>
      <c r="Q244" s="248"/>
      <c r="R244" s="248"/>
      <c r="S244" s="248"/>
      <c r="T244" s="249"/>
      <c r="AT244" s="250" t="s">
        <v>181</v>
      </c>
      <c r="AU244" s="250" t="s">
        <v>85</v>
      </c>
      <c r="AV244" s="13" t="s">
        <v>177</v>
      </c>
      <c r="AW244" s="13" t="s">
        <v>36</v>
      </c>
      <c r="AX244" s="13" t="s">
        <v>83</v>
      </c>
      <c r="AY244" s="250" t="s">
        <v>170</v>
      </c>
    </row>
    <row r="245" s="1" customFormat="1" ht="22.5" customHeight="1">
      <c r="B245" s="36"/>
      <c r="C245" s="204" t="s">
        <v>369</v>
      </c>
      <c r="D245" s="204" t="s">
        <v>172</v>
      </c>
      <c r="E245" s="205" t="s">
        <v>370</v>
      </c>
      <c r="F245" s="206" t="s">
        <v>371</v>
      </c>
      <c r="G245" s="207" t="s">
        <v>175</v>
      </c>
      <c r="H245" s="208">
        <v>3093.9499999999998</v>
      </c>
      <c r="I245" s="209"/>
      <c r="J245" s="210">
        <f>ROUND(I245*H245,2)</f>
        <v>0</v>
      </c>
      <c r="K245" s="206" t="s">
        <v>176</v>
      </c>
      <c r="L245" s="41"/>
      <c r="M245" s="211" t="s">
        <v>1</v>
      </c>
      <c r="N245" s="212" t="s">
        <v>46</v>
      </c>
      <c r="O245" s="77"/>
      <c r="P245" s="213">
        <f>O245*H245</f>
        <v>0</v>
      </c>
      <c r="Q245" s="213">
        <v>0</v>
      </c>
      <c r="R245" s="213">
        <f>Q245*H245</f>
        <v>0</v>
      </c>
      <c r="S245" s="213">
        <v>0</v>
      </c>
      <c r="T245" s="214">
        <f>S245*H245</f>
        <v>0</v>
      </c>
      <c r="AR245" s="15" t="s">
        <v>177</v>
      </c>
      <c r="AT245" s="15" t="s">
        <v>172</v>
      </c>
      <c r="AU245" s="15" t="s">
        <v>85</v>
      </c>
      <c r="AY245" s="15" t="s">
        <v>170</v>
      </c>
      <c r="BE245" s="215">
        <f>IF(N245="základní",J245,0)</f>
        <v>0</v>
      </c>
      <c r="BF245" s="215">
        <f>IF(N245="snížená",J245,0)</f>
        <v>0</v>
      </c>
      <c r="BG245" s="215">
        <f>IF(N245="zákl. přenesená",J245,0)</f>
        <v>0</v>
      </c>
      <c r="BH245" s="215">
        <f>IF(N245="sníž. přenesená",J245,0)</f>
        <v>0</v>
      </c>
      <c r="BI245" s="215">
        <f>IF(N245="nulová",J245,0)</f>
        <v>0</v>
      </c>
      <c r="BJ245" s="15" t="s">
        <v>83</v>
      </c>
      <c r="BK245" s="215">
        <f>ROUND(I245*H245,2)</f>
        <v>0</v>
      </c>
      <c r="BL245" s="15" t="s">
        <v>177</v>
      </c>
      <c r="BM245" s="15" t="s">
        <v>372</v>
      </c>
    </row>
    <row r="246" s="1" customFormat="1">
      <c r="B246" s="36"/>
      <c r="C246" s="37"/>
      <c r="D246" s="216" t="s">
        <v>179</v>
      </c>
      <c r="E246" s="37"/>
      <c r="F246" s="217" t="s">
        <v>373</v>
      </c>
      <c r="G246" s="37"/>
      <c r="H246" s="37"/>
      <c r="I246" s="130"/>
      <c r="J246" s="37"/>
      <c r="K246" s="37"/>
      <c r="L246" s="41"/>
      <c r="M246" s="218"/>
      <c r="N246" s="77"/>
      <c r="O246" s="77"/>
      <c r="P246" s="77"/>
      <c r="Q246" s="77"/>
      <c r="R246" s="77"/>
      <c r="S246" s="77"/>
      <c r="T246" s="78"/>
      <c r="AT246" s="15" t="s">
        <v>179</v>
      </c>
      <c r="AU246" s="15" t="s">
        <v>85</v>
      </c>
    </row>
    <row r="247" s="11" customFormat="1">
      <c r="B247" s="219"/>
      <c r="C247" s="220"/>
      <c r="D247" s="216" t="s">
        <v>181</v>
      </c>
      <c r="E247" s="221" t="s">
        <v>1</v>
      </c>
      <c r="F247" s="222" t="s">
        <v>182</v>
      </c>
      <c r="G247" s="220"/>
      <c r="H247" s="221" t="s">
        <v>1</v>
      </c>
      <c r="I247" s="223"/>
      <c r="J247" s="220"/>
      <c r="K247" s="220"/>
      <c r="L247" s="224"/>
      <c r="M247" s="225"/>
      <c r="N247" s="226"/>
      <c r="O247" s="226"/>
      <c r="P247" s="226"/>
      <c r="Q247" s="226"/>
      <c r="R247" s="226"/>
      <c r="S247" s="226"/>
      <c r="T247" s="227"/>
      <c r="AT247" s="228" t="s">
        <v>181</v>
      </c>
      <c r="AU247" s="228" t="s">
        <v>85</v>
      </c>
      <c r="AV247" s="11" t="s">
        <v>83</v>
      </c>
      <c r="AW247" s="11" t="s">
        <v>36</v>
      </c>
      <c r="AX247" s="11" t="s">
        <v>75</v>
      </c>
      <c r="AY247" s="228" t="s">
        <v>170</v>
      </c>
    </row>
    <row r="248" s="12" customFormat="1">
      <c r="B248" s="229"/>
      <c r="C248" s="230"/>
      <c r="D248" s="216" t="s">
        <v>181</v>
      </c>
      <c r="E248" s="231" t="s">
        <v>1</v>
      </c>
      <c r="F248" s="232" t="s">
        <v>134</v>
      </c>
      <c r="G248" s="230"/>
      <c r="H248" s="233">
        <v>2954.1999999999998</v>
      </c>
      <c r="I248" s="234"/>
      <c r="J248" s="230"/>
      <c r="K248" s="230"/>
      <c r="L248" s="235"/>
      <c r="M248" s="236"/>
      <c r="N248" s="237"/>
      <c r="O248" s="237"/>
      <c r="P248" s="237"/>
      <c r="Q248" s="237"/>
      <c r="R248" s="237"/>
      <c r="S248" s="237"/>
      <c r="T248" s="238"/>
      <c r="AT248" s="239" t="s">
        <v>181</v>
      </c>
      <c r="AU248" s="239" t="s">
        <v>85</v>
      </c>
      <c r="AV248" s="12" t="s">
        <v>85</v>
      </c>
      <c r="AW248" s="12" t="s">
        <v>36</v>
      </c>
      <c r="AX248" s="12" t="s">
        <v>75</v>
      </c>
      <c r="AY248" s="239" t="s">
        <v>170</v>
      </c>
    </row>
    <row r="249" s="12" customFormat="1">
      <c r="B249" s="229"/>
      <c r="C249" s="230"/>
      <c r="D249" s="216" t="s">
        <v>181</v>
      </c>
      <c r="E249" s="231" t="s">
        <v>1</v>
      </c>
      <c r="F249" s="232" t="s">
        <v>131</v>
      </c>
      <c r="G249" s="230"/>
      <c r="H249" s="233">
        <v>139.75</v>
      </c>
      <c r="I249" s="234"/>
      <c r="J249" s="230"/>
      <c r="K249" s="230"/>
      <c r="L249" s="235"/>
      <c r="M249" s="236"/>
      <c r="N249" s="237"/>
      <c r="O249" s="237"/>
      <c r="P249" s="237"/>
      <c r="Q249" s="237"/>
      <c r="R249" s="237"/>
      <c r="S249" s="237"/>
      <c r="T249" s="238"/>
      <c r="AT249" s="239" t="s">
        <v>181</v>
      </c>
      <c r="AU249" s="239" t="s">
        <v>85</v>
      </c>
      <c r="AV249" s="12" t="s">
        <v>85</v>
      </c>
      <c r="AW249" s="12" t="s">
        <v>36</v>
      </c>
      <c r="AX249" s="12" t="s">
        <v>75</v>
      </c>
      <c r="AY249" s="239" t="s">
        <v>170</v>
      </c>
    </row>
    <row r="250" s="13" customFormat="1">
      <c r="B250" s="240"/>
      <c r="C250" s="241"/>
      <c r="D250" s="216" t="s">
        <v>181</v>
      </c>
      <c r="E250" s="242" t="s">
        <v>1</v>
      </c>
      <c r="F250" s="243" t="s">
        <v>202</v>
      </c>
      <c r="G250" s="241"/>
      <c r="H250" s="244">
        <v>3093.9499999999998</v>
      </c>
      <c r="I250" s="245"/>
      <c r="J250" s="241"/>
      <c r="K250" s="241"/>
      <c r="L250" s="246"/>
      <c r="M250" s="247"/>
      <c r="N250" s="248"/>
      <c r="O250" s="248"/>
      <c r="P250" s="248"/>
      <c r="Q250" s="248"/>
      <c r="R250" s="248"/>
      <c r="S250" s="248"/>
      <c r="T250" s="249"/>
      <c r="AT250" s="250" t="s">
        <v>181</v>
      </c>
      <c r="AU250" s="250" t="s">
        <v>85</v>
      </c>
      <c r="AV250" s="13" t="s">
        <v>177</v>
      </c>
      <c r="AW250" s="13" t="s">
        <v>36</v>
      </c>
      <c r="AX250" s="13" t="s">
        <v>83</v>
      </c>
      <c r="AY250" s="250" t="s">
        <v>170</v>
      </c>
    </row>
    <row r="251" s="1" customFormat="1" ht="22.5" customHeight="1">
      <c r="B251" s="36"/>
      <c r="C251" s="204" t="s">
        <v>374</v>
      </c>
      <c r="D251" s="204" t="s">
        <v>172</v>
      </c>
      <c r="E251" s="205" t="s">
        <v>375</v>
      </c>
      <c r="F251" s="206" t="s">
        <v>376</v>
      </c>
      <c r="G251" s="207" t="s">
        <v>175</v>
      </c>
      <c r="H251" s="208">
        <v>1165.3499999999999</v>
      </c>
      <c r="I251" s="209"/>
      <c r="J251" s="210">
        <f>ROUND(I251*H251,2)</f>
        <v>0</v>
      </c>
      <c r="K251" s="206" t="s">
        <v>176</v>
      </c>
      <c r="L251" s="41"/>
      <c r="M251" s="211" t="s">
        <v>1</v>
      </c>
      <c r="N251" s="212" t="s">
        <v>46</v>
      </c>
      <c r="O251" s="77"/>
      <c r="P251" s="213">
        <f>O251*H251</f>
        <v>0</v>
      </c>
      <c r="Q251" s="213">
        <v>0.16703000000000001</v>
      </c>
      <c r="R251" s="213">
        <f>Q251*H251</f>
        <v>194.64841050000001</v>
      </c>
      <c r="S251" s="213">
        <v>0</v>
      </c>
      <c r="T251" s="214">
        <f>S251*H251</f>
        <v>0</v>
      </c>
      <c r="AR251" s="15" t="s">
        <v>177</v>
      </c>
      <c r="AT251" s="15" t="s">
        <v>172</v>
      </c>
      <c r="AU251" s="15" t="s">
        <v>85</v>
      </c>
      <c r="AY251" s="15" t="s">
        <v>170</v>
      </c>
      <c r="BE251" s="215">
        <f>IF(N251="základní",J251,0)</f>
        <v>0</v>
      </c>
      <c r="BF251" s="215">
        <f>IF(N251="snížená",J251,0)</f>
        <v>0</v>
      </c>
      <c r="BG251" s="215">
        <f>IF(N251="zákl. přenesená",J251,0)</f>
        <v>0</v>
      </c>
      <c r="BH251" s="215">
        <f>IF(N251="sníž. přenesená",J251,0)</f>
        <v>0</v>
      </c>
      <c r="BI251" s="215">
        <f>IF(N251="nulová",J251,0)</f>
        <v>0</v>
      </c>
      <c r="BJ251" s="15" t="s">
        <v>83</v>
      </c>
      <c r="BK251" s="215">
        <f>ROUND(I251*H251,2)</f>
        <v>0</v>
      </c>
      <c r="BL251" s="15" t="s">
        <v>177</v>
      </c>
      <c r="BM251" s="15" t="s">
        <v>377</v>
      </c>
    </row>
    <row r="252" s="1" customFormat="1">
      <c r="B252" s="36"/>
      <c r="C252" s="37"/>
      <c r="D252" s="216" t="s">
        <v>179</v>
      </c>
      <c r="E252" s="37"/>
      <c r="F252" s="217" t="s">
        <v>378</v>
      </c>
      <c r="G252" s="37"/>
      <c r="H252" s="37"/>
      <c r="I252" s="130"/>
      <c r="J252" s="37"/>
      <c r="K252" s="37"/>
      <c r="L252" s="41"/>
      <c r="M252" s="218"/>
      <c r="N252" s="77"/>
      <c r="O252" s="77"/>
      <c r="P252" s="77"/>
      <c r="Q252" s="77"/>
      <c r="R252" s="77"/>
      <c r="S252" s="77"/>
      <c r="T252" s="78"/>
      <c r="AT252" s="15" t="s">
        <v>179</v>
      </c>
      <c r="AU252" s="15" t="s">
        <v>85</v>
      </c>
    </row>
    <row r="253" s="11" customFormat="1">
      <c r="B253" s="219"/>
      <c r="C253" s="220"/>
      <c r="D253" s="216" t="s">
        <v>181</v>
      </c>
      <c r="E253" s="221" t="s">
        <v>1</v>
      </c>
      <c r="F253" s="222" t="s">
        <v>182</v>
      </c>
      <c r="G253" s="220"/>
      <c r="H253" s="221" t="s">
        <v>1</v>
      </c>
      <c r="I253" s="223"/>
      <c r="J253" s="220"/>
      <c r="K253" s="220"/>
      <c r="L253" s="224"/>
      <c r="M253" s="225"/>
      <c r="N253" s="226"/>
      <c r="O253" s="226"/>
      <c r="P253" s="226"/>
      <c r="Q253" s="226"/>
      <c r="R253" s="226"/>
      <c r="S253" s="226"/>
      <c r="T253" s="227"/>
      <c r="AT253" s="228" t="s">
        <v>181</v>
      </c>
      <c r="AU253" s="228" t="s">
        <v>85</v>
      </c>
      <c r="AV253" s="11" t="s">
        <v>83</v>
      </c>
      <c r="AW253" s="11" t="s">
        <v>36</v>
      </c>
      <c r="AX253" s="11" t="s">
        <v>75</v>
      </c>
      <c r="AY253" s="228" t="s">
        <v>170</v>
      </c>
    </row>
    <row r="254" s="12" customFormat="1">
      <c r="B254" s="229"/>
      <c r="C254" s="230"/>
      <c r="D254" s="216" t="s">
        <v>181</v>
      </c>
      <c r="E254" s="231" t="s">
        <v>114</v>
      </c>
      <c r="F254" s="232" t="s">
        <v>379</v>
      </c>
      <c r="G254" s="230"/>
      <c r="H254" s="233">
        <v>1165.3499999999999</v>
      </c>
      <c r="I254" s="234"/>
      <c r="J254" s="230"/>
      <c r="K254" s="230"/>
      <c r="L254" s="235"/>
      <c r="M254" s="236"/>
      <c r="N254" s="237"/>
      <c r="O254" s="237"/>
      <c r="P254" s="237"/>
      <c r="Q254" s="237"/>
      <c r="R254" s="237"/>
      <c r="S254" s="237"/>
      <c r="T254" s="238"/>
      <c r="AT254" s="239" t="s">
        <v>181</v>
      </c>
      <c r="AU254" s="239" t="s">
        <v>85</v>
      </c>
      <c r="AV254" s="12" t="s">
        <v>85</v>
      </c>
      <c r="AW254" s="12" t="s">
        <v>36</v>
      </c>
      <c r="AX254" s="12" t="s">
        <v>83</v>
      </c>
      <c r="AY254" s="239" t="s">
        <v>170</v>
      </c>
    </row>
    <row r="255" s="1" customFormat="1" ht="22.5" customHeight="1">
      <c r="B255" s="36"/>
      <c r="C255" s="204" t="s">
        <v>380</v>
      </c>
      <c r="D255" s="204" t="s">
        <v>172</v>
      </c>
      <c r="E255" s="205" t="s">
        <v>381</v>
      </c>
      <c r="F255" s="206" t="s">
        <v>382</v>
      </c>
      <c r="G255" s="207" t="s">
        <v>175</v>
      </c>
      <c r="H255" s="208">
        <v>738.70000000000005</v>
      </c>
      <c r="I255" s="209"/>
      <c r="J255" s="210">
        <f>ROUND(I255*H255,2)</f>
        <v>0</v>
      </c>
      <c r="K255" s="206" t="s">
        <v>176</v>
      </c>
      <c r="L255" s="41"/>
      <c r="M255" s="211" t="s">
        <v>1</v>
      </c>
      <c r="N255" s="212" t="s">
        <v>46</v>
      </c>
      <c r="O255" s="77"/>
      <c r="P255" s="213">
        <f>O255*H255</f>
        <v>0</v>
      </c>
      <c r="Q255" s="213">
        <v>0.18995999999999999</v>
      </c>
      <c r="R255" s="213">
        <f>Q255*H255</f>
        <v>140.323452</v>
      </c>
      <c r="S255" s="213">
        <v>0</v>
      </c>
      <c r="T255" s="214">
        <f>S255*H255</f>
        <v>0</v>
      </c>
      <c r="AR255" s="15" t="s">
        <v>177</v>
      </c>
      <c r="AT255" s="15" t="s">
        <v>172</v>
      </c>
      <c r="AU255" s="15" t="s">
        <v>85</v>
      </c>
      <c r="AY255" s="15" t="s">
        <v>170</v>
      </c>
      <c r="BE255" s="215">
        <f>IF(N255="základní",J255,0)</f>
        <v>0</v>
      </c>
      <c r="BF255" s="215">
        <f>IF(N255="snížená",J255,0)</f>
        <v>0</v>
      </c>
      <c r="BG255" s="215">
        <f>IF(N255="zákl. přenesená",J255,0)</f>
        <v>0</v>
      </c>
      <c r="BH255" s="215">
        <f>IF(N255="sníž. přenesená",J255,0)</f>
        <v>0</v>
      </c>
      <c r="BI255" s="215">
        <f>IF(N255="nulová",J255,0)</f>
        <v>0</v>
      </c>
      <c r="BJ255" s="15" t="s">
        <v>83</v>
      </c>
      <c r="BK255" s="215">
        <f>ROUND(I255*H255,2)</f>
        <v>0</v>
      </c>
      <c r="BL255" s="15" t="s">
        <v>177</v>
      </c>
      <c r="BM255" s="15" t="s">
        <v>383</v>
      </c>
    </row>
    <row r="256" s="1" customFormat="1">
      <c r="B256" s="36"/>
      <c r="C256" s="37"/>
      <c r="D256" s="216" t="s">
        <v>179</v>
      </c>
      <c r="E256" s="37"/>
      <c r="F256" s="217" t="s">
        <v>378</v>
      </c>
      <c r="G256" s="37"/>
      <c r="H256" s="37"/>
      <c r="I256" s="130"/>
      <c r="J256" s="37"/>
      <c r="K256" s="37"/>
      <c r="L256" s="41"/>
      <c r="M256" s="218"/>
      <c r="N256" s="77"/>
      <c r="O256" s="77"/>
      <c r="P256" s="77"/>
      <c r="Q256" s="77"/>
      <c r="R256" s="77"/>
      <c r="S256" s="77"/>
      <c r="T256" s="78"/>
      <c r="AT256" s="15" t="s">
        <v>179</v>
      </c>
      <c r="AU256" s="15" t="s">
        <v>85</v>
      </c>
    </row>
    <row r="257" s="11" customFormat="1">
      <c r="B257" s="219"/>
      <c r="C257" s="220"/>
      <c r="D257" s="216" t="s">
        <v>181</v>
      </c>
      <c r="E257" s="221" t="s">
        <v>1</v>
      </c>
      <c r="F257" s="222" t="s">
        <v>182</v>
      </c>
      <c r="G257" s="220"/>
      <c r="H257" s="221" t="s">
        <v>1</v>
      </c>
      <c r="I257" s="223"/>
      <c r="J257" s="220"/>
      <c r="K257" s="220"/>
      <c r="L257" s="224"/>
      <c r="M257" s="225"/>
      <c r="N257" s="226"/>
      <c r="O257" s="226"/>
      <c r="P257" s="226"/>
      <c r="Q257" s="226"/>
      <c r="R257" s="226"/>
      <c r="S257" s="226"/>
      <c r="T257" s="227"/>
      <c r="AT257" s="228" t="s">
        <v>181</v>
      </c>
      <c r="AU257" s="228" t="s">
        <v>85</v>
      </c>
      <c r="AV257" s="11" t="s">
        <v>83</v>
      </c>
      <c r="AW257" s="11" t="s">
        <v>36</v>
      </c>
      <c r="AX257" s="11" t="s">
        <v>75</v>
      </c>
      <c r="AY257" s="228" t="s">
        <v>170</v>
      </c>
    </row>
    <row r="258" s="12" customFormat="1">
      <c r="B258" s="229"/>
      <c r="C258" s="230"/>
      <c r="D258" s="216" t="s">
        <v>181</v>
      </c>
      <c r="E258" s="231" t="s">
        <v>118</v>
      </c>
      <c r="F258" s="232" t="s">
        <v>384</v>
      </c>
      <c r="G258" s="230"/>
      <c r="H258" s="233">
        <v>738.70000000000005</v>
      </c>
      <c r="I258" s="234"/>
      <c r="J258" s="230"/>
      <c r="K258" s="230"/>
      <c r="L258" s="235"/>
      <c r="M258" s="236"/>
      <c r="N258" s="237"/>
      <c r="O258" s="237"/>
      <c r="P258" s="237"/>
      <c r="Q258" s="237"/>
      <c r="R258" s="237"/>
      <c r="S258" s="237"/>
      <c r="T258" s="238"/>
      <c r="AT258" s="239" t="s">
        <v>181</v>
      </c>
      <c r="AU258" s="239" t="s">
        <v>85</v>
      </c>
      <c r="AV258" s="12" t="s">
        <v>85</v>
      </c>
      <c r="AW258" s="12" t="s">
        <v>36</v>
      </c>
      <c r="AX258" s="12" t="s">
        <v>83</v>
      </c>
      <c r="AY258" s="239" t="s">
        <v>170</v>
      </c>
    </row>
    <row r="259" s="1" customFormat="1" ht="16.5" customHeight="1">
      <c r="B259" s="36"/>
      <c r="C259" s="251" t="s">
        <v>385</v>
      </c>
      <c r="D259" s="251" t="s">
        <v>386</v>
      </c>
      <c r="E259" s="252" t="s">
        <v>387</v>
      </c>
      <c r="F259" s="253" t="s">
        <v>388</v>
      </c>
      <c r="G259" s="254" t="s">
        <v>175</v>
      </c>
      <c r="H259" s="255">
        <v>2094.4549999999999</v>
      </c>
      <c r="I259" s="256"/>
      <c r="J259" s="257">
        <f>ROUND(I259*H259,2)</f>
        <v>0</v>
      </c>
      <c r="K259" s="253" t="s">
        <v>1</v>
      </c>
      <c r="L259" s="258"/>
      <c r="M259" s="259" t="s">
        <v>1</v>
      </c>
      <c r="N259" s="260" t="s">
        <v>46</v>
      </c>
      <c r="O259" s="77"/>
      <c r="P259" s="213">
        <f>O259*H259</f>
        <v>0</v>
      </c>
      <c r="Q259" s="213">
        <v>0</v>
      </c>
      <c r="R259" s="213">
        <f>Q259*H259</f>
        <v>0</v>
      </c>
      <c r="S259" s="213">
        <v>0</v>
      </c>
      <c r="T259" s="214">
        <f>S259*H259</f>
        <v>0</v>
      </c>
      <c r="AR259" s="15" t="s">
        <v>217</v>
      </c>
      <c r="AT259" s="15" t="s">
        <v>386</v>
      </c>
      <c r="AU259" s="15" t="s">
        <v>85</v>
      </c>
      <c r="AY259" s="15" t="s">
        <v>170</v>
      </c>
      <c r="BE259" s="215">
        <f>IF(N259="základní",J259,0)</f>
        <v>0</v>
      </c>
      <c r="BF259" s="215">
        <f>IF(N259="snížená",J259,0)</f>
        <v>0</v>
      </c>
      <c r="BG259" s="215">
        <f>IF(N259="zákl. přenesená",J259,0)</f>
        <v>0</v>
      </c>
      <c r="BH259" s="215">
        <f>IF(N259="sníž. přenesená",J259,0)</f>
        <v>0</v>
      </c>
      <c r="BI259" s="215">
        <f>IF(N259="nulová",J259,0)</f>
        <v>0</v>
      </c>
      <c r="BJ259" s="15" t="s">
        <v>83</v>
      </c>
      <c r="BK259" s="215">
        <f>ROUND(I259*H259,2)</f>
        <v>0</v>
      </c>
      <c r="BL259" s="15" t="s">
        <v>177</v>
      </c>
      <c r="BM259" s="15" t="s">
        <v>389</v>
      </c>
    </row>
    <row r="260" s="12" customFormat="1">
      <c r="B260" s="229"/>
      <c r="C260" s="230"/>
      <c r="D260" s="216" t="s">
        <v>181</v>
      </c>
      <c r="E260" s="231" t="s">
        <v>1</v>
      </c>
      <c r="F260" s="232" t="s">
        <v>114</v>
      </c>
      <c r="G260" s="230"/>
      <c r="H260" s="233">
        <v>1165.3499999999999</v>
      </c>
      <c r="I260" s="234"/>
      <c r="J260" s="230"/>
      <c r="K260" s="230"/>
      <c r="L260" s="235"/>
      <c r="M260" s="236"/>
      <c r="N260" s="237"/>
      <c r="O260" s="237"/>
      <c r="P260" s="237"/>
      <c r="Q260" s="237"/>
      <c r="R260" s="237"/>
      <c r="S260" s="237"/>
      <c r="T260" s="238"/>
      <c r="AT260" s="239" t="s">
        <v>181</v>
      </c>
      <c r="AU260" s="239" t="s">
        <v>85</v>
      </c>
      <c r="AV260" s="12" t="s">
        <v>85</v>
      </c>
      <c r="AW260" s="12" t="s">
        <v>36</v>
      </c>
      <c r="AX260" s="12" t="s">
        <v>75</v>
      </c>
      <c r="AY260" s="239" t="s">
        <v>170</v>
      </c>
    </row>
    <row r="261" s="12" customFormat="1">
      <c r="B261" s="229"/>
      <c r="C261" s="230"/>
      <c r="D261" s="216" t="s">
        <v>181</v>
      </c>
      <c r="E261" s="231" t="s">
        <v>1</v>
      </c>
      <c r="F261" s="232" t="s">
        <v>118</v>
      </c>
      <c r="G261" s="230"/>
      <c r="H261" s="233">
        <v>738.70000000000005</v>
      </c>
      <c r="I261" s="234"/>
      <c r="J261" s="230"/>
      <c r="K261" s="230"/>
      <c r="L261" s="235"/>
      <c r="M261" s="236"/>
      <c r="N261" s="237"/>
      <c r="O261" s="237"/>
      <c r="P261" s="237"/>
      <c r="Q261" s="237"/>
      <c r="R261" s="237"/>
      <c r="S261" s="237"/>
      <c r="T261" s="238"/>
      <c r="AT261" s="239" t="s">
        <v>181</v>
      </c>
      <c r="AU261" s="239" t="s">
        <v>85</v>
      </c>
      <c r="AV261" s="12" t="s">
        <v>85</v>
      </c>
      <c r="AW261" s="12" t="s">
        <v>36</v>
      </c>
      <c r="AX261" s="12" t="s">
        <v>75</v>
      </c>
      <c r="AY261" s="239" t="s">
        <v>170</v>
      </c>
    </row>
    <row r="262" s="13" customFormat="1">
      <c r="B262" s="240"/>
      <c r="C262" s="241"/>
      <c r="D262" s="216" t="s">
        <v>181</v>
      </c>
      <c r="E262" s="242" t="s">
        <v>1</v>
      </c>
      <c r="F262" s="243" t="s">
        <v>202</v>
      </c>
      <c r="G262" s="241"/>
      <c r="H262" s="244">
        <v>1904.05</v>
      </c>
      <c r="I262" s="245"/>
      <c r="J262" s="241"/>
      <c r="K262" s="241"/>
      <c r="L262" s="246"/>
      <c r="M262" s="247"/>
      <c r="N262" s="248"/>
      <c r="O262" s="248"/>
      <c r="P262" s="248"/>
      <c r="Q262" s="248"/>
      <c r="R262" s="248"/>
      <c r="S262" s="248"/>
      <c r="T262" s="249"/>
      <c r="AT262" s="250" t="s">
        <v>181</v>
      </c>
      <c r="AU262" s="250" t="s">
        <v>85</v>
      </c>
      <c r="AV262" s="13" t="s">
        <v>177</v>
      </c>
      <c r="AW262" s="13" t="s">
        <v>36</v>
      </c>
      <c r="AX262" s="13" t="s">
        <v>83</v>
      </c>
      <c r="AY262" s="250" t="s">
        <v>170</v>
      </c>
    </row>
    <row r="263" s="12" customFormat="1">
      <c r="B263" s="229"/>
      <c r="C263" s="230"/>
      <c r="D263" s="216" t="s">
        <v>181</v>
      </c>
      <c r="E263" s="230"/>
      <c r="F263" s="232" t="s">
        <v>390</v>
      </c>
      <c r="G263" s="230"/>
      <c r="H263" s="233">
        <v>2094.4549999999999</v>
      </c>
      <c r="I263" s="234"/>
      <c r="J263" s="230"/>
      <c r="K263" s="230"/>
      <c r="L263" s="235"/>
      <c r="M263" s="236"/>
      <c r="N263" s="237"/>
      <c r="O263" s="237"/>
      <c r="P263" s="237"/>
      <c r="Q263" s="237"/>
      <c r="R263" s="237"/>
      <c r="S263" s="237"/>
      <c r="T263" s="238"/>
      <c r="AT263" s="239" t="s">
        <v>181</v>
      </c>
      <c r="AU263" s="239" t="s">
        <v>85</v>
      </c>
      <c r="AV263" s="12" t="s">
        <v>85</v>
      </c>
      <c r="AW263" s="12" t="s">
        <v>4</v>
      </c>
      <c r="AX263" s="12" t="s">
        <v>83</v>
      </c>
      <c r="AY263" s="239" t="s">
        <v>170</v>
      </c>
    </row>
    <row r="264" s="1" customFormat="1" ht="33.75" customHeight="1">
      <c r="B264" s="36"/>
      <c r="C264" s="204" t="s">
        <v>391</v>
      </c>
      <c r="D264" s="204" t="s">
        <v>172</v>
      </c>
      <c r="E264" s="205" t="s">
        <v>392</v>
      </c>
      <c r="F264" s="206" t="s">
        <v>393</v>
      </c>
      <c r="G264" s="207" t="s">
        <v>175</v>
      </c>
      <c r="H264" s="208">
        <v>467.14999999999998</v>
      </c>
      <c r="I264" s="209"/>
      <c r="J264" s="210">
        <f>ROUND(I264*H264,2)</f>
        <v>0</v>
      </c>
      <c r="K264" s="206" t="s">
        <v>176</v>
      </c>
      <c r="L264" s="41"/>
      <c r="M264" s="211" t="s">
        <v>1</v>
      </c>
      <c r="N264" s="212" t="s">
        <v>46</v>
      </c>
      <c r="O264" s="77"/>
      <c r="P264" s="213">
        <f>O264*H264</f>
        <v>0</v>
      </c>
      <c r="Q264" s="213">
        <v>0.10100000000000001</v>
      </c>
      <c r="R264" s="213">
        <f>Q264*H264</f>
        <v>47.18215</v>
      </c>
      <c r="S264" s="213">
        <v>0</v>
      </c>
      <c r="T264" s="214">
        <f>S264*H264</f>
        <v>0</v>
      </c>
      <c r="AR264" s="15" t="s">
        <v>177</v>
      </c>
      <c r="AT264" s="15" t="s">
        <v>172</v>
      </c>
      <c r="AU264" s="15" t="s">
        <v>85</v>
      </c>
      <c r="AY264" s="15" t="s">
        <v>170</v>
      </c>
      <c r="BE264" s="215">
        <f>IF(N264="základní",J264,0)</f>
        <v>0</v>
      </c>
      <c r="BF264" s="215">
        <f>IF(N264="snížená",J264,0)</f>
        <v>0</v>
      </c>
      <c r="BG264" s="215">
        <f>IF(N264="zákl. přenesená",J264,0)</f>
        <v>0</v>
      </c>
      <c r="BH264" s="215">
        <f>IF(N264="sníž. přenesená",J264,0)</f>
        <v>0</v>
      </c>
      <c r="BI264" s="215">
        <f>IF(N264="nulová",J264,0)</f>
        <v>0</v>
      </c>
      <c r="BJ264" s="15" t="s">
        <v>83</v>
      </c>
      <c r="BK264" s="215">
        <f>ROUND(I264*H264,2)</f>
        <v>0</v>
      </c>
      <c r="BL264" s="15" t="s">
        <v>177</v>
      </c>
      <c r="BM264" s="15" t="s">
        <v>394</v>
      </c>
    </row>
    <row r="265" s="1" customFormat="1">
      <c r="B265" s="36"/>
      <c r="C265" s="37"/>
      <c r="D265" s="216" t="s">
        <v>179</v>
      </c>
      <c r="E265" s="37"/>
      <c r="F265" s="217" t="s">
        <v>395</v>
      </c>
      <c r="G265" s="37"/>
      <c r="H265" s="37"/>
      <c r="I265" s="130"/>
      <c r="J265" s="37"/>
      <c r="K265" s="37"/>
      <c r="L265" s="41"/>
      <c r="M265" s="218"/>
      <c r="N265" s="77"/>
      <c r="O265" s="77"/>
      <c r="P265" s="77"/>
      <c r="Q265" s="77"/>
      <c r="R265" s="77"/>
      <c r="S265" s="77"/>
      <c r="T265" s="78"/>
      <c r="AT265" s="15" t="s">
        <v>179</v>
      </c>
      <c r="AU265" s="15" t="s">
        <v>85</v>
      </c>
    </row>
    <row r="266" s="11" customFormat="1">
      <c r="B266" s="219"/>
      <c r="C266" s="220"/>
      <c r="D266" s="216" t="s">
        <v>181</v>
      </c>
      <c r="E266" s="221" t="s">
        <v>1</v>
      </c>
      <c r="F266" s="222" t="s">
        <v>182</v>
      </c>
      <c r="G266" s="220"/>
      <c r="H266" s="221" t="s">
        <v>1</v>
      </c>
      <c r="I266" s="223"/>
      <c r="J266" s="220"/>
      <c r="K266" s="220"/>
      <c r="L266" s="224"/>
      <c r="M266" s="225"/>
      <c r="N266" s="226"/>
      <c r="O266" s="226"/>
      <c r="P266" s="226"/>
      <c r="Q266" s="226"/>
      <c r="R266" s="226"/>
      <c r="S266" s="226"/>
      <c r="T266" s="227"/>
      <c r="AT266" s="228" t="s">
        <v>181</v>
      </c>
      <c r="AU266" s="228" t="s">
        <v>85</v>
      </c>
      <c r="AV266" s="11" t="s">
        <v>83</v>
      </c>
      <c r="AW266" s="11" t="s">
        <v>36</v>
      </c>
      <c r="AX266" s="11" t="s">
        <v>75</v>
      </c>
      <c r="AY266" s="228" t="s">
        <v>170</v>
      </c>
    </row>
    <row r="267" s="12" customFormat="1">
      <c r="B267" s="229"/>
      <c r="C267" s="230"/>
      <c r="D267" s="216" t="s">
        <v>181</v>
      </c>
      <c r="E267" s="231" t="s">
        <v>101</v>
      </c>
      <c r="F267" s="232" t="s">
        <v>396</v>
      </c>
      <c r="G267" s="230"/>
      <c r="H267" s="233">
        <v>360</v>
      </c>
      <c r="I267" s="234"/>
      <c r="J267" s="230"/>
      <c r="K267" s="230"/>
      <c r="L267" s="235"/>
      <c r="M267" s="236"/>
      <c r="N267" s="237"/>
      <c r="O267" s="237"/>
      <c r="P267" s="237"/>
      <c r="Q267" s="237"/>
      <c r="R267" s="237"/>
      <c r="S267" s="237"/>
      <c r="T267" s="238"/>
      <c r="AT267" s="239" t="s">
        <v>181</v>
      </c>
      <c r="AU267" s="239" t="s">
        <v>85</v>
      </c>
      <c r="AV267" s="12" t="s">
        <v>85</v>
      </c>
      <c r="AW267" s="12" t="s">
        <v>36</v>
      </c>
      <c r="AX267" s="12" t="s">
        <v>75</v>
      </c>
      <c r="AY267" s="239" t="s">
        <v>170</v>
      </c>
    </row>
    <row r="268" s="12" customFormat="1">
      <c r="B268" s="229"/>
      <c r="C268" s="230"/>
      <c r="D268" s="216" t="s">
        <v>181</v>
      </c>
      <c r="E268" s="231" t="s">
        <v>105</v>
      </c>
      <c r="F268" s="232" t="s">
        <v>397</v>
      </c>
      <c r="G268" s="230"/>
      <c r="H268" s="233">
        <v>107.15000000000001</v>
      </c>
      <c r="I268" s="234"/>
      <c r="J268" s="230"/>
      <c r="K268" s="230"/>
      <c r="L268" s="235"/>
      <c r="M268" s="236"/>
      <c r="N268" s="237"/>
      <c r="O268" s="237"/>
      <c r="P268" s="237"/>
      <c r="Q268" s="237"/>
      <c r="R268" s="237"/>
      <c r="S268" s="237"/>
      <c r="T268" s="238"/>
      <c r="AT268" s="239" t="s">
        <v>181</v>
      </c>
      <c r="AU268" s="239" t="s">
        <v>85</v>
      </c>
      <c r="AV268" s="12" t="s">
        <v>85</v>
      </c>
      <c r="AW268" s="12" t="s">
        <v>36</v>
      </c>
      <c r="AX268" s="12" t="s">
        <v>75</v>
      </c>
      <c r="AY268" s="239" t="s">
        <v>170</v>
      </c>
    </row>
    <row r="269" s="13" customFormat="1">
      <c r="B269" s="240"/>
      <c r="C269" s="241"/>
      <c r="D269" s="216" t="s">
        <v>181</v>
      </c>
      <c r="E269" s="242" t="s">
        <v>1</v>
      </c>
      <c r="F269" s="243" t="s">
        <v>202</v>
      </c>
      <c r="G269" s="241"/>
      <c r="H269" s="244">
        <v>467.14999999999998</v>
      </c>
      <c r="I269" s="245"/>
      <c r="J269" s="241"/>
      <c r="K269" s="241"/>
      <c r="L269" s="246"/>
      <c r="M269" s="247"/>
      <c r="N269" s="248"/>
      <c r="O269" s="248"/>
      <c r="P269" s="248"/>
      <c r="Q269" s="248"/>
      <c r="R269" s="248"/>
      <c r="S269" s="248"/>
      <c r="T269" s="249"/>
      <c r="AT269" s="250" t="s">
        <v>181</v>
      </c>
      <c r="AU269" s="250" t="s">
        <v>85</v>
      </c>
      <c r="AV269" s="13" t="s">
        <v>177</v>
      </c>
      <c r="AW269" s="13" t="s">
        <v>36</v>
      </c>
      <c r="AX269" s="13" t="s">
        <v>83</v>
      </c>
      <c r="AY269" s="250" t="s">
        <v>170</v>
      </c>
    </row>
    <row r="270" s="1" customFormat="1" ht="16.5" customHeight="1">
      <c r="B270" s="36"/>
      <c r="C270" s="251" t="s">
        <v>398</v>
      </c>
      <c r="D270" s="251" t="s">
        <v>386</v>
      </c>
      <c r="E270" s="252" t="s">
        <v>399</v>
      </c>
      <c r="F270" s="253" t="s">
        <v>400</v>
      </c>
      <c r="G270" s="254" t="s">
        <v>175</v>
      </c>
      <c r="H270" s="255">
        <v>513.86500000000001</v>
      </c>
      <c r="I270" s="256"/>
      <c r="J270" s="257">
        <f>ROUND(I270*H270,2)</f>
        <v>0</v>
      </c>
      <c r="K270" s="253" t="s">
        <v>1</v>
      </c>
      <c r="L270" s="258"/>
      <c r="M270" s="259" t="s">
        <v>1</v>
      </c>
      <c r="N270" s="260" t="s">
        <v>46</v>
      </c>
      <c r="O270" s="77"/>
      <c r="P270" s="213">
        <f>O270*H270</f>
        <v>0</v>
      </c>
      <c r="Q270" s="213">
        <v>0</v>
      </c>
      <c r="R270" s="213">
        <f>Q270*H270</f>
        <v>0</v>
      </c>
      <c r="S270" s="213">
        <v>0</v>
      </c>
      <c r="T270" s="214">
        <f>S270*H270</f>
        <v>0</v>
      </c>
      <c r="AR270" s="15" t="s">
        <v>217</v>
      </c>
      <c r="AT270" s="15" t="s">
        <v>386</v>
      </c>
      <c r="AU270" s="15" t="s">
        <v>85</v>
      </c>
      <c r="AY270" s="15" t="s">
        <v>170</v>
      </c>
      <c r="BE270" s="215">
        <f>IF(N270="základní",J270,0)</f>
        <v>0</v>
      </c>
      <c r="BF270" s="215">
        <f>IF(N270="snížená",J270,0)</f>
        <v>0</v>
      </c>
      <c r="BG270" s="215">
        <f>IF(N270="zákl. přenesená",J270,0)</f>
        <v>0</v>
      </c>
      <c r="BH270" s="215">
        <f>IF(N270="sníž. přenesená",J270,0)</f>
        <v>0</v>
      </c>
      <c r="BI270" s="215">
        <f>IF(N270="nulová",J270,0)</f>
        <v>0</v>
      </c>
      <c r="BJ270" s="15" t="s">
        <v>83</v>
      </c>
      <c r="BK270" s="215">
        <f>ROUND(I270*H270,2)</f>
        <v>0</v>
      </c>
      <c r="BL270" s="15" t="s">
        <v>177</v>
      </c>
      <c r="BM270" s="15" t="s">
        <v>401</v>
      </c>
    </row>
    <row r="271" s="12" customFormat="1">
      <c r="B271" s="229"/>
      <c r="C271" s="230"/>
      <c r="D271" s="216" t="s">
        <v>181</v>
      </c>
      <c r="E271" s="231" t="s">
        <v>1</v>
      </c>
      <c r="F271" s="232" t="s">
        <v>101</v>
      </c>
      <c r="G271" s="230"/>
      <c r="H271" s="233">
        <v>360</v>
      </c>
      <c r="I271" s="234"/>
      <c r="J271" s="230"/>
      <c r="K271" s="230"/>
      <c r="L271" s="235"/>
      <c r="M271" s="236"/>
      <c r="N271" s="237"/>
      <c r="O271" s="237"/>
      <c r="P271" s="237"/>
      <c r="Q271" s="237"/>
      <c r="R271" s="237"/>
      <c r="S271" s="237"/>
      <c r="T271" s="238"/>
      <c r="AT271" s="239" t="s">
        <v>181</v>
      </c>
      <c r="AU271" s="239" t="s">
        <v>85</v>
      </c>
      <c r="AV271" s="12" t="s">
        <v>85</v>
      </c>
      <c r="AW271" s="12" t="s">
        <v>36</v>
      </c>
      <c r="AX271" s="12" t="s">
        <v>75</v>
      </c>
      <c r="AY271" s="239" t="s">
        <v>170</v>
      </c>
    </row>
    <row r="272" s="12" customFormat="1">
      <c r="B272" s="229"/>
      <c r="C272" s="230"/>
      <c r="D272" s="216" t="s">
        <v>181</v>
      </c>
      <c r="E272" s="231" t="s">
        <v>1</v>
      </c>
      <c r="F272" s="232" t="s">
        <v>105</v>
      </c>
      <c r="G272" s="230"/>
      <c r="H272" s="233">
        <v>107.15000000000001</v>
      </c>
      <c r="I272" s="234"/>
      <c r="J272" s="230"/>
      <c r="K272" s="230"/>
      <c r="L272" s="235"/>
      <c r="M272" s="236"/>
      <c r="N272" s="237"/>
      <c r="O272" s="237"/>
      <c r="P272" s="237"/>
      <c r="Q272" s="237"/>
      <c r="R272" s="237"/>
      <c r="S272" s="237"/>
      <c r="T272" s="238"/>
      <c r="AT272" s="239" t="s">
        <v>181</v>
      </c>
      <c r="AU272" s="239" t="s">
        <v>85</v>
      </c>
      <c r="AV272" s="12" t="s">
        <v>85</v>
      </c>
      <c r="AW272" s="12" t="s">
        <v>36</v>
      </c>
      <c r="AX272" s="12" t="s">
        <v>75</v>
      </c>
      <c r="AY272" s="239" t="s">
        <v>170</v>
      </c>
    </row>
    <row r="273" s="13" customFormat="1">
      <c r="B273" s="240"/>
      <c r="C273" s="241"/>
      <c r="D273" s="216" t="s">
        <v>181</v>
      </c>
      <c r="E273" s="242" t="s">
        <v>1</v>
      </c>
      <c r="F273" s="243" t="s">
        <v>202</v>
      </c>
      <c r="G273" s="241"/>
      <c r="H273" s="244">
        <v>467.14999999999998</v>
      </c>
      <c r="I273" s="245"/>
      <c r="J273" s="241"/>
      <c r="K273" s="241"/>
      <c r="L273" s="246"/>
      <c r="M273" s="247"/>
      <c r="N273" s="248"/>
      <c r="O273" s="248"/>
      <c r="P273" s="248"/>
      <c r="Q273" s="248"/>
      <c r="R273" s="248"/>
      <c r="S273" s="248"/>
      <c r="T273" s="249"/>
      <c r="AT273" s="250" t="s">
        <v>181</v>
      </c>
      <c r="AU273" s="250" t="s">
        <v>85</v>
      </c>
      <c r="AV273" s="13" t="s">
        <v>177</v>
      </c>
      <c r="AW273" s="13" t="s">
        <v>36</v>
      </c>
      <c r="AX273" s="13" t="s">
        <v>83</v>
      </c>
      <c r="AY273" s="250" t="s">
        <v>170</v>
      </c>
    </row>
    <row r="274" s="12" customFormat="1">
      <c r="B274" s="229"/>
      <c r="C274" s="230"/>
      <c r="D274" s="216" t="s">
        <v>181</v>
      </c>
      <c r="E274" s="230"/>
      <c r="F274" s="232" t="s">
        <v>402</v>
      </c>
      <c r="G274" s="230"/>
      <c r="H274" s="233">
        <v>513.86500000000001</v>
      </c>
      <c r="I274" s="234"/>
      <c r="J274" s="230"/>
      <c r="K274" s="230"/>
      <c r="L274" s="235"/>
      <c r="M274" s="236"/>
      <c r="N274" s="237"/>
      <c r="O274" s="237"/>
      <c r="P274" s="237"/>
      <c r="Q274" s="237"/>
      <c r="R274" s="237"/>
      <c r="S274" s="237"/>
      <c r="T274" s="238"/>
      <c r="AT274" s="239" t="s">
        <v>181</v>
      </c>
      <c r="AU274" s="239" t="s">
        <v>85</v>
      </c>
      <c r="AV274" s="12" t="s">
        <v>85</v>
      </c>
      <c r="AW274" s="12" t="s">
        <v>4</v>
      </c>
      <c r="AX274" s="12" t="s">
        <v>83</v>
      </c>
      <c r="AY274" s="239" t="s">
        <v>170</v>
      </c>
    </row>
    <row r="275" s="1" customFormat="1" ht="33.75" customHeight="1">
      <c r="B275" s="36"/>
      <c r="C275" s="204" t="s">
        <v>403</v>
      </c>
      <c r="D275" s="204" t="s">
        <v>172</v>
      </c>
      <c r="E275" s="205" t="s">
        <v>404</v>
      </c>
      <c r="F275" s="206" t="s">
        <v>405</v>
      </c>
      <c r="G275" s="207" t="s">
        <v>175</v>
      </c>
      <c r="H275" s="208">
        <v>112.81</v>
      </c>
      <c r="I275" s="209"/>
      <c r="J275" s="210">
        <f>ROUND(I275*H275,2)</f>
        <v>0</v>
      </c>
      <c r="K275" s="206" t="s">
        <v>176</v>
      </c>
      <c r="L275" s="41"/>
      <c r="M275" s="211" t="s">
        <v>1</v>
      </c>
      <c r="N275" s="212" t="s">
        <v>46</v>
      </c>
      <c r="O275" s="77"/>
      <c r="P275" s="213">
        <f>O275*H275</f>
        <v>0</v>
      </c>
      <c r="Q275" s="213">
        <v>0.14610000000000001</v>
      </c>
      <c r="R275" s="213">
        <f>Q275*H275</f>
        <v>16.481541</v>
      </c>
      <c r="S275" s="213">
        <v>0</v>
      </c>
      <c r="T275" s="214">
        <f>S275*H275</f>
        <v>0</v>
      </c>
      <c r="AR275" s="15" t="s">
        <v>177</v>
      </c>
      <c r="AT275" s="15" t="s">
        <v>172</v>
      </c>
      <c r="AU275" s="15" t="s">
        <v>85</v>
      </c>
      <c r="AY275" s="15" t="s">
        <v>170</v>
      </c>
      <c r="BE275" s="215">
        <f>IF(N275="základní",J275,0)</f>
        <v>0</v>
      </c>
      <c r="BF275" s="215">
        <f>IF(N275="snížená",J275,0)</f>
        <v>0</v>
      </c>
      <c r="BG275" s="215">
        <f>IF(N275="zákl. přenesená",J275,0)</f>
        <v>0</v>
      </c>
      <c r="BH275" s="215">
        <f>IF(N275="sníž. přenesená",J275,0)</f>
        <v>0</v>
      </c>
      <c r="BI275" s="215">
        <f>IF(N275="nulová",J275,0)</f>
        <v>0</v>
      </c>
      <c r="BJ275" s="15" t="s">
        <v>83</v>
      </c>
      <c r="BK275" s="215">
        <f>ROUND(I275*H275,2)</f>
        <v>0</v>
      </c>
      <c r="BL275" s="15" t="s">
        <v>177</v>
      </c>
      <c r="BM275" s="15" t="s">
        <v>406</v>
      </c>
    </row>
    <row r="276" s="1" customFormat="1">
      <c r="B276" s="36"/>
      <c r="C276" s="37"/>
      <c r="D276" s="216" t="s">
        <v>179</v>
      </c>
      <c r="E276" s="37"/>
      <c r="F276" s="217" t="s">
        <v>395</v>
      </c>
      <c r="G276" s="37"/>
      <c r="H276" s="37"/>
      <c r="I276" s="130"/>
      <c r="J276" s="37"/>
      <c r="K276" s="37"/>
      <c r="L276" s="41"/>
      <c r="M276" s="218"/>
      <c r="N276" s="77"/>
      <c r="O276" s="77"/>
      <c r="P276" s="77"/>
      <c r="Q276" s="77"/>
      <c r="R276" s="77"/>
      <c r="S276" s="77"/>
      <c r="T276" s="78"/>
      <c r="AT276" s="15" t="s">
        <v>179</v>
      </c>
      <c r="AU276" s="15" t="s">
        <v>85</v>
      </c>
    </row>
    <row r="277" s="11" customFormat="1">
      <c r="B277" s="219"/>
      <c r="C277" s="220"/>
      <c r="D277" s="216" t="s">
        <v>181</v>
      </c>
      <c r="E277" s="221" t="s">
        <v>1</v>
      </c>
      <c r="F277" s="222" t="s">
        <v>182</v>
      </c>
      <c r="G277" s="220"/>
      <c r="H277" s="221" t="s">
        <v>1</v>
      </c>
      <c r="I277" s="223"/>
      <c r="J277" s="220"/>
      <c r="K277" s="220"/>
      <c r="L277" s="224"/>
      <c r="M277" s="225"/>
      <c r="N277" s="226"/>
      <c r="O277" s="226"/>
      <c r="P277" s="226"/>
      <c r="Q277" s="226"/>
      <c r="R277" s="226"/>
      <c r="S277" s="226"/>
      <c r="T277" s="227"/>
      <c r="AT277" s="228" t="s">
        <v>181</v>
      </c>
      <c r="AU277" s="228" t="s">
        <v>85</v>
      </c>
      <c r="AV277" s="11" t="s">
        <v>83</v>
      </c>
      <c r="AW277" s="11" t="s">
        <v>36</v>
      </c>
      <c r="AX277" s="11" t="s">
        <v>75</v>
      </c>
      <c r="AY277" s="228" t="s">
        <v>170</v>
      </c>
    </row>
    <row r="278" s="12" customFormat="1">
      <c r="B278" s="229"/>
      <c r="C278" s="230"/>
      <c r="D278" s="216" t="s">
        <v>181</v>
      </c>
      <c r="E278" s="231" t="s">
        <v>111</v>
      </c>
      <c r="F278" s="232" t="s">
        <v>407</v>
      </c>
      <c r="G278" s="230"/>
      <c r="H278" s="233">
        <v>39.270000000000003</v>
      </c>
      <c r="I278" s="234"/>
      <c r="J278" s="230"/>
      <c r="K278" s="230"/>
      <c r="L278" s="235"/>
      <c r="M278" s="236"/>
      <c r="N278" s="237"/>
      <c r="O278" s="237"/>
      <c r="P278" s="237"/>
      <c r="Q278" s="237"/>
      <c r="R278" s="237"/>
      <c r="S278" s="237"/>
      <c r="T278" s="238"/>
      <c r="AT278" s="239" t="s">
        <v>181</v>
      </c>
      <c r="AU278" s="239" t="s">
        <v>85</v>
      </c>
      <c r="AV278" s="12" t="s">
        <v>85</v>
      </c>
      <c r="AW278" s="12" t="s">
        <v>36</v>
      </c>
      <c r="AX278" s="12" t="s">
        <v>75</v>
      </c>
      <c r="AY278" s="239" t="s">
        <v>170</v>
      </c>
    </row>
    <row r="279" s="12" customFormat="1">
      <c r="B279" s="229"/>
      <c r="C279" s="230"/>
      <c r="D279" s="216" t="s">
        <v>181</v>
      </c>
      <c r="E279" s="231" t="s">
        <v>108</v>
      </c>
      <c r="F279" s="232" t="s">
        <v>408</v>
      </c>
      <c r="G279" s="230"/>
      <c r="H279" s="233">
        <v>73.540000000000006</v>
      </c>
      <c r="I279" s="234"/>
      <c r="J279" s="230"/>
      <c r="K279" s="230"/>
      <c r="L279" s="235"/>
      <c r="M279" s="236"/>
      <c r="N279" s="237"/>
      <c r="O279" s="237"/>
      <c r="P279" s="237"/>
      <c r="Q279" s="237"/>
      <c r="R279" s="237"/>
      <c r="S279" s="237"/>
      <c r="T279" s="238"/>
      <c r="AT279" s="239" t="s">
        <v>181</v>
      </c>
      <c r="AU279" s="239" t="s">
        <v>85</v>
      </c>
      <c r="AV279" s="12" t="s">
        <v>85</v>
      </c>
      <c r="AW279" s="12" t="s">
        <v>36</v>
      </c>
      <c r="AX279" s="12" t="s">
        <v>75</v>
      </c>
      <c r="AY279" s="239" t="s">
        <v>170</v>
      </c>
    </row>
    <row r="280" s="13" customFormat="1">
      <c r="B280" s="240"/>
      <c r="C280" s="241"/>
      <c r="D280" s="216" t="s">
        <v>181</v>
      </c>
      <c r="E280" s="242" t="s">
        <v>1</v>
      </c>
      <c r="F280" s="243" t="s">
        <v>202</v>
      </c>
      <c r="G280" s="241"/>
      <c r="H280" s="244">
        <v>112.81</v>
      </c>
      <c r="I280" s="245"/>
      <c r="J280" s="241"/>
      <c r="K280" s="241"/>
      <c r="L280" s="246"/>
      <c r="M280" s="247"/>
      <c r="N280" s="248"/>
      <c r="O280" s="248"/>
      <c r="P280" s="248"/>
      <c r="Q280" s="248"/>
      <c r="R280" s="248"/>
      <c r="S280" s="248"/>
      <c r="T280" s="249"/>
      <c r="AT280" s="250" t="s">
        <v>181</v>
      </c>
      <c r="AU280" s="250" t="s">
        <v>85</v>
      </c>
      <c r="AV280" s="13" t="s">
        <v>177</v>
      </c>
      <c r="AW280" s="13" t="s">
        <v>36</v>
      </c>
      <c r="AX280" s="13" t="s">
        <v>83</v>
      </c>
      <c r="AY280" s="250" t="s">
        <v>170</v>
      </c>
    </row>
    <row r="281" s="1" customFormat="1" ht="16.5" customHeight="1">
      <c r="B281" s="36"/>
      <c r="C281" s="251" t="s">
        <v>409</v>
      </c>
      <c r="D281" s="251" t="s">
        <v>386</v>
      </c>
      <c r="E281" s="252" t="s">
        <v>410</v>
      </c>
      <c r="F281" s="253" t="s">
        <v>411</v>
      </c>
      <c r="G281" s="254" t="s">
        <v>175</v>
      </c>
      <c r="H281" s="255">
        <v>43.197000000000003</v>
      </c>
      <c r="I281" s="256"/>
      <c r="J281" s="257">
        <f>ROUND(I281*H281,2)</f>
        <v>0</v>
      </c>
      <c r="K281" s="253" t="s">
        <v>1</v>
      </c>
      <c r="L281" s="258"/>
      <c r="M281" s="259" t="s">
        <v>1</v>
      </c>
      <c r="N281" s="260" t="s">
        <v>46</v>
      </c>
      <c r="O281" s="77"/>
      <c r="P281" s="213">
        <f>O281*H281</f>
        <v>0</v>
      </c>
      <c r="Q281" s="213">
        <v>0</v>
      </c>
      <c r="R281" s="213">
        <f>Q281*H281</f>
        <v>0</v>
      </c>
      <c r="S281" s="213">
        <v>0</v>
      </c>
      <c r="T281" s="214">
        <f>S281*H281</f>
        <v>0</v>
      </c>
      <c r="AR281" s="15" t="s">
        <v>217</v>
      </c>
      <c r="AT281" s="15" t="s">
        <v>386</v>
      </c>
      <c r="AU281" s="15" t="s">
        <v>85</v>
      </c>
      <c r="AY281" s="15" t="s">
        <v>170</v>
      </c>
      <c r="BE281" s="215">
        <f>IF(N281="základní",J281,0)</f>
        <v>0</v>
      </c>
      <c r="BF281" s="215">
        <f>IF(N281="snížená",J281,0)</f>
        <v>0</v>
      </c>
      <c r="BG281" s="215">
        <f>IF(N281="zákl. přenesená",J281,0)</f>
        <v>0</v>
      </c>
      <c r="BH281" s="215">
        <f>IF(N281="sníž. přenesená",J281,0)</f>
        <v>0</v>
      </c>
      <c r="BI281" s="215">
        <f>IF(N281="nulová",J281,0)</f>
        <v>0</v>
      </c>
      <c r="BJ281" s="15" t="s">
        <v>83</v>
      </c>
      <c r="BK281" s="215">
        <f>ROUND(I281*H281,2)</f>
        <v>0</v>
      </c>
      <c r="BL281" s="15" t="s">
        <v>177</v>
      </c>
      <c r="BM281" s="15" t="s">
        <v>412</v>
      </c>
    </row>
    <row r="282" s="12" customFormat="1">
      <c r="B282" s="229"/>
      <c r="C282" s="230"/>
      <c r="D282" s="216" t="s">
        <v>181</v>
      </c>
      <c r="E282" s="231" t="s">
        <v>1</v>
      </c>
      <c r="F282" s="232" t="s">
        <v>111</v>
      </c>
      <c r="G282" s="230"/>
      <c r="H282" s="233">
        <v>39.270000000000003</v>
      </c>
      <c r="I282" s="234"/>
      <c r="J282" s="230"/>
      <c r="K282" s="230"/>
      <c r="L282" s="235"/>
      <c r="M282" s="236"/>
      <c r="N282" s="237"/>
      <c r="O282" s="237"/>
      <c r="P282" s="237"/>
      <c r="Q282" s="237"/>
      <c r="R282" s="237"/>
      <c r="S282" s="237"/>
      <c r="T282" s="238"/>
      <c r="AT282" s="239" t="s">
        <v>181</v>
      </c>
      <c r="AU282" s="239" t="s">
        <v>85</v>
      </c>
      <c r="AV282" s="12" t="s">
        <v>85</v>
      </c>
      <c r="AW282" s="12" t="s">
        <v>36</v>
      </c>
      <c r="AX282" s="12" t="s">
        <v>83</v>
      </c>
      <c r="AY282" s="239" t="s">
        <v>170</v>
      </c>
    </row>
    <row r="283" s="12" customFormat="1">
      <c r="B283" s="229"/>
      <c r="C283" s="230"/>
      <c r="D283" s="216" t="s">
        <v>181</v>
      </c>
      <c r="E283" s="230"/>
      <c r="F283" s="232" t="s">
        <v>413</v>
      </c>
      <c r="G283" s="230"/>
      <c r="H283" s="233">
        <v>43.197000000000003</v>
      </c>
      <c r="I283" s="234"/>
      <c r="J283" s="230"/>
      <c r="K283" s="230"/>
      <c r="L283" s="235"/>
      <c r="M283" s="236"/>
      <c r="N283" s="237"/>
      <c r="O283" s="237"/>
      <c r="P283" s="237"/>
      <c r="Q283" s="237"/>
      <c r="R283" s="237"/>
      <c r="S283" s="237"/>
      <c r="T283" s="238"/>
      <c r="AT283" s="239" t="s">
        <v>181</v>
      </c>
      <c r="AU283" s="239" t="s">
        <v>85</v>
      </c>
      <c r="AV283" s="12" t="s">
        <v>85</v>
      </c>
      <c r="AW283" s="12" t="s">
        <v>4</v>
      </c>
      <c r="AX283" s="12" t="s">
        <v>83</v>
      </c>
      <c r="AY283" s="239" t="s">
        <v>170</v>
      </c>
    </row>
    <row r="284" s="1" customFormat="1" ht="16.5" customHeight="1">
      <c r="B284" s="36"/>
      <c r="C284" s="251" t="s">
        <v>414</v>
      </c>
      <c r="D284" s="251" t="s">
        <v>386</v>
      </c>
      <c r="E284" s="252" t="s">
        <v>415</v>
      </c>
      <c r="F284" s="253" t="s">
        <v>416</v>
      </c>
      <c r="G284" s="254" t="s">
        <v>175</v>
      </c>
      <c r="H284" s="255">
        <v>80.894000000000005</v>
      </c>
      <c r="I284" s="256"/>
      <c r="J284" s="257">
        <f>ROUND(I284*H284,2)</f>
        <v>0</v>
      </c>
      <c r="K284" s="253" t="s">
        <v>1</v>
      </c>
      <c r="L284" s="258"/>
      <c r="M284" s="259" t="s">
        <v>1</v>
      </c>
      <c r="N284" s="260" t="s">
        <v>46</v>
      </c>
      <c r="O284" s="77"/>
      <c r="P284" s="213">
        <f>O284*H284</f>
        <v>0</v>
      </c>
      <c r="Q284" s="213">
        <v>0</v>
      </c>
      <c r="R284" s="213">
        <f>Q284*H284</f>
        <v>0</v>
      </c>
      <c r="S284" s="213">
        <v>0</v>
      </c>
      <c r="T284" s="214">
        <f>S284*H284</f>
        <v>0</v>
      </c>
      <c r="AR284" s="15" t="s">
        <v>217</v>
      </c>
      <c r="AT284" s="15" t="s">
        <v>386</v>
      </c>
      <c r="AU284" s="15" t="s">
        <v>85</v>
      </c>
      <c r="AY284" s="15" t="s">
        <v>170</v>
      </c>
      <c r="BE284" s="215">
        <f>IF(N284="základní",J284,0)</f>
        <v>0</v>
      </c>
      <c r="BF284" s="215">
        <f>IF(N284="snížená",J284,0)</f>
        <v>0</v>
      </c>
      <c r="BG284" s="215">
        <f>IF(N284="zákl. přenesená",J284,0)</f>
        <v>0</v>
      </c>
      <c r="BH284" s="215">
        <f>IF(N284="sníž. přenesená",J284,0)</f>
        <v>0</v>
      </c>
      <c r="BI284" s="215">
        <f>IF(N284="nulová",J284,0)</f>
        <v>0</v>
      </c>
      <c r="BJ284" s="15" t="s">
        <v>83</v>
      </c>
      <c r="BK284" s="215">
        <f>ROUND(I284*H284,2)</f>
        <v>0</v>
      </c>
      <c r="BL284" s="15" t="s">
        <v>177</v>
      </c>
      <c r="BM284" s="15" t="s">
        <v>417</v>
      </c>
    </row>
    <row r="285" s="12" customFormat="1">
      <c r="B285" s="229"/>
      <c r="C285" s="230"/>
      <c r="D285" s="216" t="s">
        <v>181</v>
      </c>
      <c r="E285" s="231" t="s">
        <v>1</v>
      </c>
      <c r="F285" s="232" t="s">
        <v>108</v>
      </c>
      <c r="G285" s="230"/>
      <c r="H285" s="233">
        <v>73.540000000000006</v>
      </c>
      <c r="I285" s="234"/>
      <c r="J285" s="230"/>
      <c r="K285" s="230"/>
      <c r="L285" s="235"/>
      <c r="M285" s="236"/>
      <c r="N285" s="237"/>
      <c r="O285" s="237"/>
      <c r="P285" s="237"/>
      <c r="Q285" s="237"/>
      <c r="R285" s="237"/>
      <c r="S285" s="237"/>
      <c r="T285" s="238"/>
      <c r="AT285" s="239" t="s">
        <v>181</v>
      </c>
      <c r="AU285" s="239" t="s">
        <v>85</v>
      </c>
      <c r="AV285" s="12" t="s">
        <v>85</v>
      </c>
      <c r="AW285" s="12" t="s">
        <v>36</v>
      </c>
      <c r="AX285" s="12" t="s">
        <v>83</v>
      </c>
      <c r="AY285" s="239" t="s">
        <v>170</v>
      </c>
    </row>
    <row r="286" s="12" customFormat="1">
      <c r="B286" s="229"/>
      <c r="C286" s="230"/>
      <c r="D286" s="216" t="s">
        <v>181</v>
      </c>
      <c r="E286" s="230"/>
      <c r="F286" s="232" t="s">
        <v>418</v>
      </c>
      <c r="G286" s="230"/>
      <c r="H286" s="233">
        <v>80.894000000000005</v>
      </c>
      <c r="I286" s="234"/>
      <c r="J286" s="230"/>
      <c r="K286" s="230"/>
      <c r="L286" s="235"/>
      <c r="M286" s="236"/>
      <c r="N286" s="237"/>
      <c r="O286" s="237"/>
      <c r="P286" s="237"/>
      <c r="Q286" s="237"/>
      <c r="R286" s="237"/>
      <c r="S286" s="237"/>
      <c r="T286" s="238"/>
      <c r="AT286" s="239" t="s">
        <v>181</v>
      </c>
      <c r="AU286" s="239" t="s">
        <v>85</v>
      </c>
      <c r="AV286" s="12" t="s">
        <v>85</v>
      </c>
      <c r="AW286" s="12" t="s">
        <v>4</v>
      </c>
      <c r="AX286" s="12" t="s">
        <v>83</v>
      </c>
      <c r="AY286" s="239" t="s">
        <v>170</v>
      </c>
    </row>
    <row r="287" s="10" customFormat="1" ht="22.8" customHeight="1">
      <c r="B287" s="188"/>
      <c r="C287" s="189"/>
      <c r="D287" s="190" t="s">
        <v>74</v>
      </c>
      <c r="E287" s="202" t="s">
        <v>203</v>
      </c>
      <c r="F287" s="202" t="s">
        <v>419</v>
      </c>
      <c r="G287" s="189"/>
      <c r="H287" s="189"/>
      <c r="I287" s="192"/>
      <c r="J287" s="203">
        <f>BK287</f>
        <v>0</v>
      </c>
      <c r="K287" s="189"/>
      <c r="L287" s="194"/>
      <c r="M287" s="195"/>
      <c r="N287" s="196"/>
      <c r="O287" s="196"/>
      <c r="P287" s="197">
        <f>SUM(P288:P293)</f>
        <v>0</v>
      </c>
      <c r="Q287" s="196"/>
      <c r="R287" s="197">
        <f>SUM(R288:R293)</f>
        <v>0</v>
      </c>
      <c r="S287" s="196"/>
      <c r="T287" s="198">
        <f>SUM(T288:T293)</f>
        <v>0</v>
      </c>
      <c r="AR287" s="199" t="s">
        <v>83</v>
      </c>
      <c r="AT287" s="200" t="s">
        <v>74</v>
      </c>
      <c r="AU287" s="200" t="s">
        <v>83</v>
      </c>
      <c r="AY287" s="199" t="s">
        <v>170</v>
      </c>
      <c r="BK287" s="201">
        <f>SUM(BK288:BK293)</f>
        <v>0</v>
      </c>
    </row>
    <row r="288" s="1" customFormat="1" ht="16.5" customHeight="1">
      <c r="B288" s="36"/>
      <c r="C288" s="204" t="s">
        <v>420</v>
      </c>
      <c r="D288" s="204" t="s">
        <v>172</v>
      </c>
      <c r="E288" s="205" t="s">
        <v>421</v>
      </c>
      <c r="F288" s="206" t="s">
        <v>422</v>
      </c>
      <c r="G288" s="207" t="s">
        <v>175</v>
      </c>
      <c r="H288" s="208">
        <v>213.69999999999999</v>
      </c>
      <c r="I288" s="209"/>
      <c r="J288" s="210">
        <f>ROUND(I288*H288,2)</f>
        <v>0</v>
      </c>
      <c r="K288" s="206" t="s">
        <v>1</v>
      </c>
      <c r="L288" s="41"/>
      <c r="M288" s="211" t="s">
        <v>1</v>
      </c>
      <c r="N288" s="212" t="s">
        <v>46</v>
      </c>
      <c r="O288" s="77"/>
      <c r="P288" s="213">
        <f>O288*H288</f>
        <v>0</v>
      </c>
      <c r="Q288" s="213">
        <v>0</v>
      </c>
      <c r="R288" s="213">
        <f>Q288*H288</f>
        <v>0</v>
      </c>
      <c r="S288" s="213">
        <v>0</v>
      </c>
      <c r="T288" s="214">
        <f>S288*H288</f>
        <v>0</v>
      </c>
      <c r="AR288" s="15" t="s">
        <v>177</v>
      </c>
      <c r="AT288" s="15" t="s">
        <v>172</v>
      </c>
      <c r="AU288" s="15" t="s">
        <v>85</v>
      </c>
      <c r="AY288" s="15" t="s">
        <v>170</v>
      </c>
      <c r="BE288" s="215">
        <f>IF(N288="základní",J288,0)</f>
        <v>0</v>
      </c>
      <c r="BF288" s="215">
        <f>IF(N288="snížená",J288,0)</f>
        <v>0</v>
      </c>
      <c r="BG288" s="215">
        <f>IF(N288="zákl. přenesená",J288,0)</f>
        <v>0</v>
      </c>
      <c r="BH288" s="215">
        <f>IF(N288="sníž. přenesená",J288,0)</f>
        <v>0</v>
      </c>
      <c r="BI288" s="215">
        <f>IF(N288="nulová",J288,0)</f>
        <v>0</v>
      </c>
      <c r="BJ288" s="15" t="s">
        <v>83</v>
      </c>
      <c r="BK288" s="215">
        <f>ROUND(I288*H288,2)</f>
        <v>0</v>
      </c>
      <c r="BL288" s="15" t="s">
        <v>177</v>
      </c>
      <c r="BM288" s="15" t="s">
        <v>423</v>
      </c>
    </row>
    <row r="289" s="11" customFormat="1">
      <c r="B289" s="219"/>
      <c r="C289" s="220"/>
      <c r="D289" s="216" t="s">
        <v>181</v>
      </c>
      <c r="E289" s="221" t="s">
        <v>1</v>
      </c>
      <c r="F289" s="222" t="s">
        <v>182</v>
      </c>
      <c r="G289" s="220"/>
      <c r="H289" s="221" t="s">
        <v>1</v>
      </c>
      <c r="I289" s="223"/>
      <c r="J289" s="220"/>
      <c r="K289" s="220"/>
      <c r="L289" s="224"/>
      <c r="M289" s="225"/>
      <c r="N289" s="226"/>
      <c r="O289" s="226"/>
      <c r="P289" s="226"/>
      <c r="Q289" s="226"/>
      <c r="R289" s="226"/>
      <c r="S289" s="226"/>
      <c r="T289" s="227"/>
      <c r="AT289" s="228" t="s">
        <v>181</v>
      </c>
      <c r="AU289" s="228" t="s">
        <v>85</v>
      </c>
      <c r="AV289" s="11" t="s">
        <v>83</v>
      </c>
      <c r="AW289" s="11" t="s">
        <v>36</v>
      </c>
      <c r="AX289" s="11" t="s">
        <v>75</v>
      </c>
      <c r="AY289" s="228" t="s">
        <v>170</v>
      </c>
    </row>
    <row r="290" s="12" customFormat="1">
      <c r="B290" s="229"/>
      <c r="C290" s="230"/>
      <c r="D290" s="216" t="s">
        <v>181</v>
      </c>
      <c r="E290" s="231" t="s">
        <v>1</v>
      </c>
      <c r="F290" s="232" t="s">
        <v>424</v>
      </c>
      <c r="G290" s="230"/>
      <c r="H290" s="233">
        <v>213.69999999999999</v>
      </c>
      <c r="I290" s="234"/>
      <c r="J290" s="230"/>
      <c r="K290" s="230"/>
      <c r="L290" s="235"/>
      <c r="M290" s="236"/>
      <c r="N290" s="237"/>
      <c r="O290" s="237"/>
      <c r="P290" s="237"/>
      <c r="Q290" s="237"/>
      <c r="R290" s="237"/>
      <c r="S290" s="237"/>
      <c r="T290" s="238"/>
      <c r="AT290" s="239" t="s">
        <v>181</v>
      </c>
      <c r="AU290" s="239" t="s">
        <v>85</v>
      </c>
      <c r="AV290" s="12" t="s">
        <v>85</v>
      </c>
      <c r="AW290" s="12" t="s">
        <v>36</v>
      </c>
      <c r="AX290" s="12" t="s">
        <v>83</v>
      </c>
      <c r="AY290" s="239" t="s">
        <v>170</v>
      </c>
    </row>
    <row r="291" s="1" customFormat="1" ht="16.5" customHeight="1">
      <c r="B291" s="36"/>
      <c r="C291" s="204" t="s">
        <v>425</v>
      </c>
      <c r="D291" s="204" t="s">
        <v>172</v>
      </c>
      <c r="E291" s="205" t="s">
        <v>426</v>
      </c>
      <c r="F291" s="206" t="s">
        <v>427</v>
      </c>
      <c r="G291" s="207" t="s">
        <v>175</v>
      </c>
      <c r="H291" s="208">
        <v>36.600000000000001</v>
      </c>
      <c r="I291" s="209"/>
      <c r="J291" s="210">
        <f>ROUND(I291*H291,2)</f>
        <v>0</v>
      </c>
      <c r="K291" s="206" t="s">
        <v>1</v>
      </c>
      <c r="L291" s="41"/>
      <c r="M291" s="211" t="s">
        <v>1</v>
      </c>
      <c r="N291" s="212" t="s">
        <v>46</v>
      </c>
      <c r="O291" s="77"/>
      <c r="P291" s="213">
        <f>O291*H291</f>
        <v>0</v>
      </c>
      <c r="Q291" s="213">
        <v>0</v>
      </c>
      <c r="R291" s="213">
        <f>Q291*H291</f>
        <v>0</v>
      </c>
      <c r="S291" s="213">
        <v>0</v>
      </c>
      <c r="T291" s="214">
        <f>S291*H291</f>
        <v>0</v>
      </c>
      <c r="AR291" s="15" t="s">
        <v>177</v>
      </c>
      <c r="AT291" s="15" t="s">
        <v>172</v>
      </c>
      <c r="AU291" s="15" t="s">
        <v>85</v>
      </c>
      <c r="AY291" s="15" t="s">
        <v>170</v>
      </c>
      <c r="BE291" s="215">
        <f>IF(N291="základní",J291,0)</f>
        <v>0</v>
      </c>
      <c r="BF291" s="215">
        <f>IF(N291="snížená",J291,0)</f>
        <v>0</v>
      </c>
      <c r="BG291" s="215">
        <f>IF(N291="zákl. přenesená",J291,0)</f>
        <v>0</v>
      </c>
      <c r="BH291" s="215">
        <f>IF(N291="sníž. přenesená",J291,0)</f>
        <v>0</v>
      </c>
      <c r="BI291" s="215">
        <f>IF(N291="nulová",J291,0)</f>
        <v>0</v>
      </c>
      <c r="BJ291" s="15" t="s">
        <v>83</v>
      </c>
      <c r="BK291" s="215">
        <f>ROUND(I291*H291,2)</f>
        <v>0</v>
      </c>
      <c r="BL291" s="15" t="s">
        <v>177</v>
      </c>
      <c r="BM291" s="15" t="s">
        <v>428</v>
      </c>
    </row>
    <row r="292" s="11" customFormat="1">
      <c r="B292" s="219"/>
      <c r="C292" s="220"/>
      <c r="D292" s="216" t="s">
        <v>181</v>
      </c>
      <c r="E292" s="221" t="s">
        <v>1</v>
      </c>
      <c r="F292" s="222" t="s">
        <v>182</v>
      </c>
      <c r="G292" s="220"/>
      <c r="H292" s="221" t="s">
        <v>1</v>
      </c>
      <c r="I292" s="223"/>
      <c r="J292" s="220"/>
      <c r="K292" s="220"/>
      <c r="L292" s="224"/>
      <c r="M292" s="225"/>
      <c r="N292" s="226"/>
      <c r="O292" s="226"/>
      <c r="P292" s="226"/>
      <c r="Q292" s="226"/>
      <c r="R292" s="226"/>
      <c r="S292" s="226"/>
      <c r="T292" s="227"/>
      <c r="AT292" s="228" t="s">
        <v>181</v>
      </c>
      <c r="AU292" s="228" t="s">
        <v>85</v>
      </c>
      <c r="AV292" s="11" t="s">
        <v>83</v>
      </c>
      <c r="AW292" s="11" t="s">
        <v>36</v>
      </c>
      <c r="AX292" s="11" t="s">
        <v>75</v>
      </c>
      <c r="AY292" s="228" t="s">
        <v>170</v>
      </c>
    </row>
    <row r="293" s="12" customFormat="1">
      <c r="B293" s="229"/>
      <c r="C293" s="230"/>
      <c r="D293" s="216" t="s">
        <v>181</v>
      </c>
      <c r="E293" s="231" t="s">
        <v>1</v>
      </c>
      <c r="F293" s="232" t="s">
        <v>429</v>
      </c>
      <c r="G293" s="230"/>
      <c r="H293" s="233">
        <v>36.600000000000001</v>
      </c>
      <c r="I293" s="234"/>
      <c r="J293" s="230"/>
      <c r="K293" s="230"/>
      <c r="L293" s="235"/>
      <c r="M293" s="236"/>
      <c r="N293" s="237"/>
      <c r="O293" s="237"/>
      <c r="P293" s="237"/>
      <c r="Q293" s="237"/>
      <c r="R293" s="237"/>
      <c r="S293" s="237"/>
      <c r="T293" s="238"/>
      <c r="AT293" s="239" t="s">
        <v>181</v>
      </c>
      <c r="AU293" s="239" t="s">
        <v>85</v>
      </c>
      <c r="AV293" s="12" t="s">
        <v>85</v>
      </c>
      <c r="AW293" s="12" t="s">
        <v>36</v>
      </c>
      <c r="AX293" s="12" t="s">
        <v>83</v>
      </c>
      <c r="AY293" s="239" t="s">
        <v>170</v>
      </c>
    </row>
    <row r="294" s="10" customFormat="1" ht="22.8" customHeight="1">
      <c r="B294" s="188"/>
      <c r="C294" s="189"/>
      <c r="D294" s="190" t="s">
        <v>74</v>
      </c>
      <c r="E294" s="202" t="s">
        <v>217</v>
      </c>
      <c r="F294" s="202" t="s">
        <v>430</v>
      </c>
      <c r="G294" s="189"/>
      <c r="H294" s="189"/>
      <c r="I294" s="192"/>
      <c r="J294" s="203">
        <f>BK294</f>
        <v>0</v>
      </c>
      <c r="K294" s="189"/>
      <c r="L294" s="194"/>
      <c r="M294" s="195"/>
      <c r="N294" s="196"/>
      <c r="O294" s="196"/>
      <c r="P294" s="197">
        <f>SUM(P295:P299)</f>
        <v>0</v>
      </c>
      <c r="Q294" s="196"/>
      <c r="R294" s="197">
        <f>SUM(R295:R299)</f>
        <v>12.99888</v>
      </c>
      <c r="S294" s="196"/>
      <c r="T294" s="198">
        <f>SUM(T295:T299)</f>
        <v>0</v>
      </c>
      <c r="AR294" s="199" t="s">
        <v>83</v>
      </c>
      <c r="AT294" s="200" t="s">
        <v>74</v>
      </c>
      <c r="AU294" s="200" t="s">
        <v>83</v>
      </c>
      <c r="AY294" s="199" t="s">
        <v>170</v>
      </c>
      <c r="BK294" s="201">
        <f>SUM(BK295:BK299)</f>
        <v>0</v>
      </c>
    </row>
    <row r="295" s="1" customFormat="1" ht="16.5" customHeight="1">
      <c r="B295" s="36"/>
      <c r="C295" s="204" t="s">
        <v>431</v>
      </c>
      <c r="D295" s="204" t="s">
        <v>172</v>
      </c>
      <c r="E295" s="205" t="s">
        <v>432</v>
      </c>
      <c r="F295" s="206" t="s">
        <v>433</v>
      </c>
      <c r="G295" s="207" t="s">
        <v>434</v>
      </c>
      <c r="H295" s="208">
        <v>16</v>
      </c>
      <c r="I295" s="209"/>
      <c r="J295" s="210">
        <f>ROUND(I295*H295,2)</f>
        <v>0</v>
      </c>
      <c r="K295" s="206" t="s">
        <v>1</v>
      </c>
      <c r="L295" s="41"/>
      <c r="M295" s="211" t="s">
        <v>1</v>
      </c>
      <c r="N295" s="212" t="s">
        <v>46</v>
      </c>
      <c r="O295" s="77"/>
      <c r="P295" s="213">
        <f>O295*H295</f>
        <v>0</v>
      </c>
      <c r="Q295" s="213">
        <v>0.42368</v>
      </c>
      <c r="R295" s="213">
        <f>Q295*H295</f>
        <v>6.77888</v>
      </c>
      <c r="S295" s="213">
        <v>0</v>
      </c>
      <c r="T295" s="214">
        <f>S295*H295</f>
        <v>0</v>
      </c>
      <c r="AR295" s="15" t="s">
        <v>177</v>
      </c>
      <c r="AT295" s="15" t="s">
        <v>172</v>
      </c>
      <c r="AU295" s="15" t="s">
        <v>85</v>
      </c>
      <c r="AY295" s="15" t="s">
        <v>170</v>
      </c>
      <c r="BE295" s="215">
        <f>IF(N295="základní",J295,0)</f>
        <v>0</v>
      </c>
      <c r="BF295" s="215">
        <f>IF(N295="snížená",J295,0)</f>
        <v>0</v>
      </c>
      <c r="BG295" s="215">
        <f>IF(N295="zákl. přenesená",J295,0)</f>
        <v>0</v>
      </c>
      <c r="BH295" s="215">
        <f>IF(N295="sníž. přenesená",J295,0)</f>
        <v>0</v>
      </c>
      <c r="BI295" s="215">
        <f>IF(N295="nulová",J295,0)</f>
        <v>0</v>
      </c>
      <c r="BJ295" s="15" t="s">
        <v>83</v>
      </c>
      <c r="BK295" s="215">
        <f>ROUND(I295*H295,2)</f>
        <v>0</v>
      </c>
      <c r="BL295" s="15" t="s">
        <v>177</v>
      </c>
      <c r="BM295" s="15" t="s">
        <v>435</v>
      </c>
    </row>
    <row r="296" s="1" customFormat="1">
      <c r="B296" s="36"/>
      <c r="C296" s="37"/>
      <c r="D296" s="216" t="s">
        <v>179</v>
      </c>
      <c r="E296" s="37"/>
      <c r="F296" s="217" t="s">
        <v>436</v>
      </c>
      <c r="G296" s="37"/>
      <c r="H296" s="37"/>
      <c r="I296" s="130"/>
      <c r="J296" s="37"/>
      <c r="K296" s="37"/>
      <c r="L296" s="41"/>
      <c r="M296" s="218"/>
      <c r="N296" s="77"/>
      <c r="O296" s="77"/>
      <c r="P296" s="77"/>
      <c r="Q296" s="77"/>
      <c r="R296" s="77"/>
      <c r="S296" s="77"/>
      <c r="T296" s="78"/>
      <c r="AT296" s="15" t="s">
        <v>179</v>
      </c>
      <c r="AU296" s="15" t="s">
        <v>85</v>
      </c>
    </row>
    <row r="297" s="11" customFormat="1">
      <c r="B297" s="219"/>
      <c r="C297" s="220"/>
      <c r="D297" s="216" t="s">
        <v>181</v>
      </c>
      <c r="E297" s="221" t="s">
        <v>1</v>
      </c>
      <c r="F297" s="222" t="s">
        <v>182</v>
      </c>
      <c r="G297" s="220"/>
      <c r="H297" s="221" t="s">
        <v>1</v>
      </c>
      <c r="I297" s="223"/>
      <c r="J297" s="220"/>
      <c r="K297" s="220"/>
      <c r="L297" s="224"/>
      <c r="M297" s="225"/>
      <c r="N297" s="226"/>
      <c r="O297" s="226"/>
      <c r="P297" s="226"/>
      <c r="Q297" s="226"/>
      <c r="R297" s="226"/>
      <c r="S297" s="226"/>
      <c r="T297" s="227"/>
      <c r="AT297" s="228" t="s">
        <v>181</v>
      </c>
      <c r="AU297" s="228" t="s">
        <v>85</v>
      </c>
      <c r="AV297" s="11" t="s">
        <v>83</v>
      </c>
      <c r="AW297" s="11" t="s">
        <v>36</v>
      </c>
      <c r="AX297" s="11" t="s">
        <v>75</v>
      </c>
      <c r="AY297" s="228" t="s">
        <v>170</v>
      </c>
    </row>
    <row r="298" s="12" customFormat="1">
      <c r="B298" s="229"/>
      <c r="C298" s="230"/>
      <c r="D298" s="216" t="s">
        <v>181</v>
      </c>
      <c r="E298" s="231" t="s">
        <v>1</v>
      </c>
      <c r="F298" s="232" t="s">
        <v>264</v>
      </c>
      <c r="G298" s="230"/>
      <c r="H298" s="233">
        <v>16</v>
      </c>
      <c r="I298" s="234"/>
      <c r="J298" s="230"/>
      <c r="K298" s="230"/>
      <c r="L298" s="235"/>
      <c r="M298" s="236"/>
      <c r="N298" s="237"/>
      <c r="O298" s="237"/>
      <c r="P298" s="237"/>
      <c r="Q298" s="237"/>
      <c r="R298" s="237"/>
      <c r="S298" s="237"/>
      <c r="T298" s="238"/>
      <c r="AT298" s="239" t="s">
        <v>181</v>
      </c>
      <c r="AU298" s="239" t="s">
        <v>85</v>
      </c>
      <c r="AV298" s="12" t="s">
        <v>85</v>
      </c>
      <c r="AW298" s="12" t="s">
        <v>36</v>
      </c>
      <c r="AX298" s="12" t="s">
        <v>83</v>
      </c>
      <c r="AY298" s="239" t="s">
        <v>170</v>
      </c>
    </row>
    <row r="299" s="1" customFormat="1" ht="16.5" customHeight="1">
      <c r="B299" s="36"/>
      <c r="C299" s="204" t="s">
        <v>437</v>
      </c>
      <c r="D299" s="204" t="s">
        <v>172</v>
      </c>
      <c r="E299" s="205" t="s">
        <v>438</v>
      </c>
      <c r="F299" s="206" t="s">
        <v>439</v>
      </c>
      <c r="G299" s="207" t="s">
        <v>434</v>
      </c>
      <c r="H299" s="208">
        <v>20</v>
      </c>
      <c r="I299" s="209"/>
      <c r="J299" s="210">
        <f>ROUND(I299*H299,2)</f>
        <v>0</v>
      </c>
      <c r="K299" s="206" t="s">
        <v>1</v>
      </c>
      <c r="L299" s="41"/>
      <c r="M299" s="211" t="s">
        <v>1</v>
      </c>
      <c r="N299" s="212" t="s">
        <v>46</v>
      </c>
      <c r="O299" s="77"/>
      <c r="P299" s="213">
        <f>O299*H299</f>
        <v>0</v>
      </c>
      <c r="Q299" s="213">
        <v>0.311</v>
      </c>
      <c r="R299" s="213">
        <f>Q299*H299</f>
        <v>6.2199999999999998</v>
      </c>
      <c r="S299" s="213">
        <v>0</v>
      </c>
      <c r="T299" s="214">
        <f>S299*H299</f>
        <v>0</v>
      </c>
      <c r="AR299" s="15" t="s">
        <v>177</v>
      </c>
      <c r="AT299" s="15" t="s">
        <v>172</v>
      </c>
      <c r="AU299" s="15" t="s">
        <v>85</v>
      </c>
      <c r="AY299" s="15" t="s">
        <v>170</v>
      </c>
      <c r="BE299" s="215">
        <f>IF(N299="základní",J299,0)</f>
        <v>0</v>
      </c>
      <c r="BF299" s="215">
        <f>IF(N299="snížená",J299,0)</f>
        <v>0</v>
      </c>
      <c r="BG299" s="215">
        <f>IF(N299="zákl. přenesená",J299,0)</f>
        <v>0</v>
      </c>
      <c r="BH299" s="215">
        <f>IF(N299="sníž. přenesená",J299,0)</f>
        <v>0</v>
      </c>
      <c r="BI299" s="215">
        <f>IF(N299="nulová",J299,0)</f>
        <v>0</v>
      </c>
      <c r="BJ299" s="15" t="s">
        <v>83</v>
      </c>
      <c r="BK299" s="215">
        <f>ROUND(I299*H299,2)</f>
        <v>0</v>
      </c>
      <c r="BL299" s="15" t="s">
        <v>177</v>
      </c>
      <c r="BM299" s="15" t="s">
        <v>440</v>
      </c>
    </row>
    <row r="300" s="10" customFormat="1" ht="22.8" customHeight="1">
      <c r="B300" s="188"/>
      <c r="C300" s="189"/>
      <c r="D300" s="190" t="s">
        <v>74</v>
      </c>
      <c r="E300" s="202" t="s">
        <v>224</v>
      </c>
      <c r="F300" s="202" t="s">
        <v>441</v>
      </c>
      <c r="G300" s="189"/>
      <c r="H300" s="189"/>
      <c r="I300" s="192"/>
      <c r="J300" s="203">
        <f>BK300</f>
        <v>0</v>
      </c>
      <c r="K300" s="189"/>
      <c r="L300" s="194"/>
      <c r="M300" s="195"/>
      <c r="N300" s="196"/>
      <c r="O300" s="196"/>
      <c r="P300" s="197">
        <f>SUM(P301:P349)</f>
        <v>0</v>
      </c>
      <c r="Q300" s="196"/>
      <c r="R300" s="197">
        <f>SUM(R301:R349)</f>
        <v>116.70751680000001</v>
      </c>
      <c r="S300" s="196"/>
      <c r="T300" s="198">
        <f>SUM(T301:T349)</f>
        <v>115.8592</v>
      </c>
      <c r="AR300" s="199" t="s">
        <v>83</v>
      </c>
      <c r="AT300" s="200" t="s">
        <v>74</v>
      </c>
      <c r="AU300" s="200" t="s">
        <v>83</v>
      </c>
      <c r="AY300" s="199" t="s">
        <v>170</v>
      </c>
      <c r="BK300" s="201">
        <f>SUM(BK301:BK349)</f>
        <v>0</v>
      </c>
    </row>
    <row r="301" s="1" customFormat="1" ht="22.5" customHeight="1">
      <c r="B301" s="36"/>
      <c r="C301" s="204" t="s">
        <v>442</v>
      </c>
      <c r="D301" s="204" t="s">
        <v>172</v>
      </c>
      <c r="E301" s="205" t="s">
        <v>443</v>
      </c>
      <c r="F301" s="206" t="s">
        <v>444</v>
      </c>
      <c r="G301" s="207" t="s">
        <v>206</v>
      </c>
      <c r="H301" s="208">
        <v>896.20000000000005</v>
      </c>
      <c r="I301" s="209"/>
      <c r="J301" s="210">
        <f>ROUND(I301*H301,2)</f>
        <v>0</v>
      </c>
      <c r="K301" s="206" t="s">
        <v>176</v>
      </c>
      <c r="L301" s="41"/>
      <c r="M301" s="211" t="s">
        <v>1</v>
      </c>
      <c r="N301" s="212" t="s">
        <v>46</v>
      </c>
      <c r="O301" s="77"/>
      <c r="P301" s="213">
        <f>O301*H301</f>
        <v>0</v>
      </c>
      <c r="Q301" s="213">
        <v>0.1295</v>
      </c>
      <c r="R301" s="213">
        <f>Q301*H301</f>
        <v>116.0579</v>
      </c>
      <c r="S301" s="213">
        <v>0</v>
      </c>
      <c r="T301" s="214">
        <f>S301*H301</f>
        <v>0</v>
      </c>
      <c r="AR301" s="15" t="s">
        <v>177</v>
      </c>
      <c r="AT301" s="15" t="s">
        <v>172</v>
      </c>
      <c r="AU301" s="15" t="s">
        <v>85</v>
      </c>
      <c r="AY301" s="15" t="s">
        <v>170</v>
      </c>
      <c r="BE301" s="215">
        <f>IF(N301="základní",J301,0)</f>
        <v>0</v>
      </c>
      <c r="BF301" s="215">
        <f>IF(N301="snížená",J301,0)</f>
        <v>0</v>
      </c>
      <c r="BG301" s="215">
        <f>IF(N301="zákl. přenesená",J301,0)</f>
        <v>0</v>
      </c>
      <c r="BH301" s="215">
        <f>IF(N301="sníž. přenesená",J301,0)</f>
        <v>0</v>
      </c>
      <c r="BI301" s="215">
        <f>IF(N301="nulová",J301,0)</f>
        <v>0</v>
      </c>
      <c r="BJ301" s="15" t="s">
        <v>83</v>
      </c>
      <c r="BK301" s="215">
        <f>ROUND(I301*H301,2)</f>
        <v>0</v>
      </c>
      <c r="BL301" s="15" t="s">
        <v>177</v>
      </c>
      <c r="BM301" s="15" t="s">
        <v>445</v>
      </c>
    </row>
    <row r="302" s="1" customFormat="1">
      <c r="B302" s="36"/>
      <c r="C302" s="37"/>
      <c r="D302" s="216" t="s">
        <v>179</v>
      </c>
      <c r="E302" s="37"/>
      <c r="F302" s="217" t="s">
        <v>446</v>
      </c>
      <c r="G302" s="37"/>
      <c r="H302" s="37"/>
      <c r="I302" s="130"/>
      <c r="J302" s="37"/>
      <c r="K302" s="37"/>
      <c r="L302" s="41"/>
      <c r="M302" s="218"/>
      <c r="N302" s="77"/>
      <c r="O302" s="77"/>
      <c r="P302" s="77"/>
      <c r="Q302" s="77"/>
      <c r="R302" s="77"/>
      <c r="S302" s="77"/>
      <c r="T302" s="78"/>
      <c r="AT302" s="15" t="s">
        <v>179</v>
      </c>
      <c r="AU302" s="15" t="s">
        <v>85</v>
      </c>
    </row>
    <row r="303" s="11" customFormat="1">
      <c r="B303" s="219"/>
      <c r="C303" s="220"/>
      <c r="D303" s="216" t="s">
        <v>181</v>
      </c>
      <c r="E303" s="221" t="s">
        <v>1</v>
      </c>
      <c r="F303" s="222" t="s">
        <v>182</v>
      </c>
      <c r="G303" s="220"/>
      <c r="H303" s="221" t="s">
        <v>1</v>
      </c>
      <c r="I303" s="223"/>
      <c r="J303" s="220"/>
      <c r="K303" s="220"/>
      <c r="L303" s="224"/>
      <c r="M303" s="225"/>
      <c r="N303" s="226"/>
      <c r="O303" s="226"/>
      <c r="P303" s="226"/>
      <c r="Q303" s="226"/>
      <c r="R303" s="226"/>
      <c r="S303" s="226"/>
      <c r="T303" s="227"/>
      <c r="AT303" s="228" t="s">
        <v>181</v>
      </c>
      <c r="AU303" s="228" t="s">
        <v>85</v>
      </c>
      <c r="AV303" s="11" t="s">
        <v>83</v>
      </c>
      <c r="AW303" s="11" t="s">
        <v>36</v>
      </c>
      <c r="AX303" s="11" t="s">
        <v>75</v>
      </c>
      <c r="AY303" s="228" t="s">
        <v>170</v>
      </c>
    </row>
    <row r="304" s="12" customFormat="1">
      <c r="B304" s="229"/>
      <c r="C304" s="230"/>
      <c r="D304" s="216" t="s">
        <v>181</v>
      </c>
      <c r="E304" s="231" t="s">
        <v>1</v>
      </c>
      <c r="F304" s="232" t="s">
        <v>447</v>
      </c>
      <c r="G304" s="230"/>
      <c r="H304" s="233">
        <v>896.20000000000005</v>
      </c>
      <c r="I304" s="234"/>
      <c r="J304" s="230"/>
      <c r="K304" s="230"/>
      <c r="L304" s="235"/>
      <c r="M304" s="236"/>
      <c r="N304" s="237"/>
      <c r="O304" s="237"/>
      <c r="P304" s="237"/>
      <c r="Q304" s="237"/>
      <c r="R304" s="237"/>
      <c r="S304" s="237"/>
      <c r="T304" s="238"/>
      <c r="AT304" s="239" t="s">
        <v>181</v>
      </c>
      <c r="AU304" s="239" t="s">
        <v>85</v>
      </c>
      <c r="AV304" s="12" t="s">
        <v>85</v>
      </c>
      <c r="AW304" s="12" t="s">
        <v>36</v>
      </c>
      <c r="AX304" s="12" t="s">
        <v>83</v>
      </c>
      <c r="AY304" s="239" t="s">
        <v>170</v>
      </c>
    </row>
    <row r="305" s="1" customFormat="1" ht="16.5" customHeight="1">
      <c r="B305" s="36"/>
      <c r="C305" s="251" t="s">
        <v>448</v>
      </c>
      <c r="D305" s="251" t="s">
        <v>386</v>
      </c>
      <c r="E305" s="252" t="s">
        <v>449</v>
      </c>
      <c r="F305" s="253" t="s">
        <v>450</v>
      </c>
      <c r="G305" s="254" t="s">
        <v>206</v>
      </c>
      <c r="H305" s="255">
        <v>284.64999999999998</v>
      </c>
      <c r="I305" s="256"/>
      <c r="J305" s="257">
        <f>ROUND(I305*H305,2)</f>
        <v>0</v>
      </c>
      <c r="K305" s="253" t="s">
        <v>1</v>
      </c>
      <c r="L305" s="258"/>
      <c r="M305" s="259" t="s">
        <v>1</v>
      </c>
      <c r="N305" s="260" t="s">
        <v>46</v>
      </c>
      <c r="O305" s="77"/>
      <c r="P305" s="213">
        <f>O305*H305</f>
        <v>0</v>
      </c>
      <c r="Q305" s="213">
        <v>0</v>
      </c>
      <c r="R305" s="213">
        <f>Q305*H305</f>
        <v>0</v>
      </c>
      <c r="S305" s="213">
        <v>0</v>
      </c>
      <c r="T305" s="214">
        <f>S305*H305</f>
        <v>0</v>
      </c>
      <c r="AR305" s="15" t="s">
        <v>217</v>
      </c>
      <c r="AT305" s="15" t="s">
        <v>386</v>
      </c>
      <c r="AU305" s="15" t="s">
        <v>85</v>
      </c>
      <c r="AY305" s="15" t="s">
        <v>170</v>
      </c>
      <c r="BE305" s="215">
        <f>IF(N305="základní",J305,0)</f>
        <v>0</v>
      </c>
      <c r="BF305" s="215">
        <f>IF(N305="snížená",J305,0)</f>
        <v>0</v>
      </c>
      <c r="BG305" s="215">
        <f>IF(N305="zákl. přenesená",J305,0)</f>
        <v>0</v>
      </c>
      <c r="BH305" s="215">
        <f>IF(N305="sníž. přenesená",J305,0)</f>
        <v>0</v>
      </c>
      <c r="BI305" s="215">
        <f>IF(N305="nulová",J305,0)</f>
        <v>0</v>
      </c>
      <c r="BJ305" s="15" t="s">
        <v>83</v>
      </c>
      <c r="BK305" s="215">
        <f>ROUND(I305*H305,2)</f>
        <v>0</v>
      </c>
      <c r="BL305" s="15" t="s">
        <v>177</v>
      </c>
      <c r="BM305" s="15" t="s">
        <v>451</v>
      </c>
    </row>
    <row r="306" s="1" customFormat="1" ht="16.5" customHeight="1">
      <c r="B306" s="36"/>
      <c r="C306" s="251" t="s">
        <v>452</v>
      </c>
      <c r="D306" s="251" t="s">
        <v>386</v>
      </c>
      <c r="E306" s="252" t="s">
        <v>453</v>
      </c>
      <c r="F306" s="253" t="s">
        <v>454</v>
      </c>
      <c r="G306" s="254" t="s">
        <v>206</v>
      </c>
      <c r="H306" s="255">
        <v>21.199999999999999</v>
      </c>
      <c r="I306" s="256"/>
      <c r="J306" s="257">
        <f>ROUND(I306*H306,2)</f>
        <v>0</v>
      </c>
      <c r="K306" s="253" t="s">
        <v>1</v>
      </c>
      <c r="L306" s="258"/>
      <c r="M306" s="259" t="s">
        <v>1</v>
      </c>
      <c r="N306" s="260" t="s">
        <v>46</v>
      </c>
      <c r="O306" s="77"/>
      <c r="P306" s="213">
        <f>O306*H306</f>
        <v>0</v>
      </c>
      <c r="Q306" s="213">
        <v>0</v>
      </c>
      <c r="R306" s="213">
        <f>Q306*H306</f>
        <v>0</v>
      </c>
      <c r="S306" s="213">
        <v>0</v>
      </c>
      <c r="T306" s="214">
        <f>S306*H306</f>
        <v>0</v>
      </c>
      <c r="AR306" s="15" t="s">
        <v>217</v>
      </c>
      <c r="AT306" s="15" t="s">
        <v>386</v>
      </c>
      <c r="AU306" s="15" t="s">
        <v>85</v>
      </c>
      <c r="AY306" s="15" t="s">
        <v>170</v>
      </c>
      <c r="BE306" s="215">
        <f>IF(N306="základní",J306,0)</f>
        <v>0</v>
      </c>
      <c r="BF306" s="215">
        <f>IF(N306="snížená",J306,0)</f>
        <v>0</v>
      </c>
      <c r="BG306" s="215">
        <f>IF(N306="zákl. přenesená",J306,0)</f>
        <v>0</v>
      </c>
      <c r="BH306" s="215">
        <f>IF(N306="sníž. přenesená",J306,0)</f>
        <v>0</v>
      </c>
      <c r="BI306" s="215">
        <f>IF(N306="nulová",J306,0)</f>
        <v>0</v>
      </c>
      <c r="BJ306" s="15" t="s">
        <v>83</v>
      </c>
      <c r="BK306" s="215">
        <f>ROUND(I306*H306,2)</f>
        <v>0</v>
      </c>
      <c r="BL306" s="15" t="s">
        <v>177</v>
      </c>
      <c r="BM306" s="15" t="s">
        <v>455</v>
      </c>
    </row>
    <row r="307" s="1" customFormat="1" ht="16.5" customHeight="1">
      <c r="B307" s="36"/>
      <c r="C307" s="251" t="s">
        <v>456</v>
      </c>
      <c r="D307" s="251" t="s">
        <v>386</v>
      </c>
      <c r="E307" s="252" t="s">
        <v>457</v>
      </c>
      <c r="F307" s="253" t="s">
        <v>458</v>
      </c>
      <c r="G307" s="254" t="s">
        <v>206</v>
      </c>
      <c r="H307" s="255">
        <v>16.16</v>
      </c>
      <c r="I307" s="256"/>
      <c r="J307" s="257">
        <f>ROUND(I307*H307,2)</f>
        <v>0</v>
      </c>
      <c r="K307" s="253" t="s">
        <v>1</v>
      </c>
      <c r="L307" s="258"/>
      <c r="M307" s="259" t="s">
        <v>1</v>
      </c>
      <c r="N307" s="260" t="s">
        <v>46</v>
      </c>
      <c r="O307" s="77"/>
      <c r="P307" s="213">
        <f>O307*H307</f>
        <v>0</v>
      </c>
      <c r="Q307" s="213">
        <v>0</v>
      </c>
      <c r="R307" s="213">
        <f>Q307*H307</f>
        <v>0</v>
      </c>
      <c r="S307" s="213">
        <v>0</v>
      </c>
      <c r="T307" s="214">
        <f>S307*H307</f>
        <v>0</v>
      </c>
      <c r="AR307" s="15" t="s">
        <v>217</v>
      </c>
      <c r="AT307" s="15" t="s">
        <v>386</v>
      </c>
      <c r="AU307" s="15" t="s">
        <v>85</v>
      </c>
      <c r="AY307" s="15" t="s">
        <v>170</v>
      </c>
      <c r="BE307" s="215">
        <f>IF(N307="základní",J307,0)</f>
        <v>0</v>
      </c>
      <c r="BF307" s="215">
        <f>IF(N307="snížená",J307,0)</f>
        <v>0</v>
      </c>
      <c r="BG307" s="215">
        <f>IF(N307="zákl. přenesená",J307,0)</f>
        <v>0</v>
      </c>
      <c r="BH307" s="215">
        <f>IF(N307="sníž. přenesená",J307,0)</f>
        <v>0</v>
      </c>
      <c r="BI307" s="215">
        <f>IF(N307="nulová",J307,0)</f>
        <v>0</v>
      </c>
      <c r="BJ307" s="15" t="s">
        <v>83</v>
      </c>
      <c r="BK307" s="215">
        <f>ROUND(I307*H307,2)</f>
        <v>0</v>
      </c>
      <c r="BL307" s="15" t="s">
        <v>177</v>
      </c>
      <c r="BM307" s="15" t="s">
        <v>459</v>
      </c>
    </row>
    <row r="308" s="1" customFormat="1" ht="16.5" customHeight="1">
      <c r="B308" s="36"/>
      <c r="C308" s="251" t="s">
        <v>460</v>
      </c>
      <c r="D308" s="251" t="s">
        <v>386</v>
      </c>
      <c r="E308" s="252" t="s">
        <v>461</v>
      </c>
      <c r="F308" s="253" t="s">
        <v>462</v>
      </c>
      <c r="G308" s="254" t="s">
        <v>206</v>
      </c>
      <c r="H308" s="255">
        <v>27.84</v>
      </c>
      <c r="I308" s="256"/>
      <c r="J308" s="257">
        <f>ROUND(I308*H308,2)</f>
        <v>0</v>
      </c>
      <c r="K308" s="253" t="s">
        <v>1</v>
      </c>
      <c r="L308" s="258"/>
      <c r="M308" s="259" t="s">
        <v>1</v>
      </c>
      <c r="N308" s="260" t="s">
        <v>46</v>
      </c>
      <c r="O308" s="77"/>
      <c r="P308" s="213">
        <f>O308*H308</f>
        <v>0</v>
      </c>
      <c r="Q308" s="213">
        <v>0</v>
      </c>
      <c r="R308" s="213">
        <f>Q308*H308</f>
        <v>0</v>
      </c>
      <c r="S308" s="213">
        <v>0</v>
      </c>
      <c r="T308" s="214">
        <f>S308*H308</f>
        <v>0</v>
      </c>
      <c r="AR308" s="15" t="s">
        <v>217</v>
      </c>
      <c r="AT308" s="15" t="s">
        <v>386</v>
      </c>
      <c r="AU308" s="15" t="s">
        <v>85</v>
      </c>
      <c r="AY308" s="15" t="s">
        <v>170</v>
      </c>
      <c r="BE308" s="215">
        <f>IF(N308="základní",J308,0)</f>
        <v>0</v>
      </c>
      <c r="BF308" s="215">
        <f>IF(N308="snížená",J308,0)</f>
        <v>0</v>
      </c>
      <c r="BG308" s="215">
        <f>IF(N308="zákl. přenesená",J308,0)</f>
        <v>0</v>
      </c>
      <c r="BH308" s="215">
        <f>IF(N308="sníž. přenesená",J308,0)</f>
        <v>0</v>
      </c>
      <c r="BI308" s="215">
        <f>IF(N308="nulová",J308,0)</f>
        <v>0</v>
      </c>
      <c r="BJ308" s="15" t="s">
        <v>83</v>
      </c>
      <c r="BK308" s="215">
        <f>ROUND(I308*H308,2)</f>
        <v>0</v>
      </c>
      <c r="BL308" s="15" t="s">
        <v>177</v>
      </c>
      <c r="BM308" s="15" t="s">
        <v>463</v>
      </c>
    </row>
    <row r="309" s="1" customFormat="1" ht="16.5" customHeight="1">
      <c r="B309" s="36"/>
      <c r="C309" s="251" t="s">
        <v>464</v>
      </c>
      <c r="D309" s="251" t="s">
        <v>386</v>
      </c>
      <c r="E309" s="252" t="s">
        <v>465</v>
      </c>
      <c r="F309" s="253" t="s">
        <v>466</v>
      </c>
      <c r="G309" s="254" t="s">
        <v>206</v>
      </c>
      <c r="H309" s="255">
        <v>196.5</v>
      </c>
      <c r="I309" s="256"/>
      <c r="J309" s="257">
        <f>ROUND(I309*H309,2)</f>
        <v>0</v>
      </c>
      <c r="K309" s="253" t="s">
        <v>1</v>
      </c>
      <c r="L309" s="258"/>
      <c r="M309" s="259" t="s">
        <v>1</v>
      </c>
      <c r="N309" s="260" t="s">
        <v>46</v>
      </c>
      <c r="O309" s="77"/>
      <c r="P309" s="213">
        <f>O309*H309</f>
        <v>0</v>
      </c>
      <c r="Q309" s="213">
        <v>0</v>
      </c>
      <c r="R309" s="213">
        <f>Q309*H309</f>
        <v>0</v>
      </c>
      <c r="S309" s="213">
        <v>0</v>
      </c>
      <c r="T309" s="214">
        <f>S309*H309</f>
        <v>0</v>
      </c>
      <c r="AR309" s="15" t="s">
        <v>217</v>
      </c>
      <c r="AT309" s="15" t="s">
        <v>386</v>
      </c>
      <c r="AU309" s="15" t="s">
        <v>85</v>
      </c>
      <c r="AY309" s="15" t="s">
        <v>170</v>
      </c>
      <c r="BE309" s="215">
        <f>IF(N309="základní",J309,0)</f>
        <v>0</v>
      </c>
      <c r="BF309" s="215">
        <f>IF(N309="snížená",J309,0)</f>
        <v>0</v>
      </c>
      <c r="BG309" s="215">
        <f>IF(N309="zákl. přenesená",J309,0)</f>
        <v>0</v>
      </c>
      <c r="BH309" s="215">
        <f>IF(N309="sníž. přenesená",J309,0)</f>
        <v>0</v>
      </c>
      <c r="BI309" s="215">
        <f>IF(N309="nulová",J309,0)</f>
        <v>0</v>
      </c>
      <c r="BJ309" s="15" t="s">
        <v>83</v>
      </c>
      <c r="BK309" s="215">
        <f>ROUND(I309*H309,2)</f>
        <v>0</v>
      </c>
      <c r="BL309" s="15" t="s">
        <v>177</v>
      </c>
      <c r="BM309" s="15" t="s">
        <v>467</v>
      </c>
    </row>
    <row r="310" s="1" customFormat="1" ht="16.5" customHeight="1">
      <c r="B310" s="36"/>
      <c r="C310" s="204" t="s">
        <v>468</v>
      </c>
      <c r="D310" s="204" t="s">
        <v>172</v>
      </c>
      <c r="E310" s="205" t="s">
        <v>469</v>
      </c>
      <c r="F310" s="206" t="s">
        <v>470</v>
      </c>
      <c r="G310" s="207" t="s">
        <v>206</v>
      </c>
      <c r="H310" s="208">
        <v>428</v>
      </c>
      <c r="I310" s="209"/>
      <c r="J310" s="210">
        <f>ROUND(I310*H310,2)</f>
        <v>0</v>
      </c>
      <c r="K310" s="206" t="s">
        <v>176</v>
      </c>
      <c r="L310" s="41"/>
      <c r="M310" s="211" t="s">
        <v>1</v>
      </c>
      <c r="N310" s="212" t="s">
        <v>46</v>
      </c>
      <c r="O310" s="77"/>
      <c r="P310" s="213">
        <f>O310*H310</f>
        <v>0</v>
      </c>
      <c r="Q310" s="213">
        <v>1.0000000000000001E-05</v>
      </c>
      <c r="R310" s="213">
        <f>Q310*H310</f>
        <v>0.00428</v>
      </c>
      <c r="S310" s="213">
        <v>0</v>
      </c>
      <c r="T310" s="214">
        <f>S310*H310</f>
        <v>0</v>
      </c>
      <c r="AR310" s="15" t="s">
        <v>177</v>
      </c>
      <c r="AT310" s="15" t="s">
        <v>172</v>
      </c>
      <c r="AU310" s="15" t="s">
        <v>85</v>
      </c>
      <c r="AY310" s="15" t="s">
        <v>170</v>
      </c>
      <c r="BE310" s="215">
        <f>IF(N310="základní",J310,0)</f>
        <v>0</v>
      </c>
      <c r="BF310" s="215">
        <f>IF(N310="snížená",J310,0)</f>
        <v>0</v>
      </c>
      <c r="BG310" s="215">
        <f>IF(N310="zákl. přenesená",J310,0)</f>
        <v>0</v>
      </c>
      <c r="BH310" s="215">
        <f>IF(N310="sníž. přenesená",J310,0)</f>
        <v>0</v>
      </c>
      <c r="BI310" s="215">
        <f>IF(N310="nulová",J310,0)</f>
        <v>0</v>
      </c>
      <c r="BJ310" s="15" t="s">
        <v>83</v>
      </c>
      <c r="BK310" s="215">
        <f>ROUND(I310*H310,2)</f>
        <v>0</v>
      </c>
      <c r="BL310" s="15" t="s">
        <v>177</v>
      </c>
      <c r="BM310" s="15" t="s">
        <v>471</v>
      </c>
    </row>
    <row r="311" s="1" customFormat="1">
      <c r="B311" s="36"/>
      <c r="C311" s="37"/>
      <c r="D311" s="216" t="s">
        <v>179</v>
      </c>
      <c r="E311" s="37"/>
      <c r="F311" s="217" t="s">
        <v>472</v>
      </c>
      <c r="G311" s="37"/>
      <c r="H311" s="37"/>
      <c r="I311" s="130"/>
      <c r="J311" s="37"/>
      <c r="K311" s="37"/>
      <c r="L311" s="41"/>
      <c r="M311" s="218"/>
      <c r="N311" s="77"/>
      <c r="O311" s="77"/>
      <c r="P311" s="77"/>
      <c r="Q311" s="77"/>
      <c r="R311" s="77"/>
      <c r="S311" s="77"/>
      <c r="T311" s="78"/>
      <c r="AT311" s="15" t="s">
        <v>179</v>
      </c>
      <c r="AU311" s="15" t="s">
        <v>85</v>
      </c>
    </row>
    <row r="312" s="11" customFormat="1">
      <c r="B312" s="219"/>
      <c r="C312" s="220"/>
      <c r="D312" s="216" t="s">
        <v>181</v>
      </c>
      <c r="E312" s="221" t="s">
        <v>1</v>
      </c>
      <c r="F312" s="222" t="s">
        <v>182</v>
      </c>
      <c r="G312" s="220"/>
      <c r="H312" s="221" t="s">
        <v>1</v>
      </c>
      <c r="I312" s="223"/>
      <c r="J312" s="220"/>
      <c r="K312" s="220"/>
      <c r="L312" s="224"/>
      <c r="M312" s="225"/>
      <c r="N312" s="226"/>
      <c r="O312" s="226"/>
      <c r="P312" s="226"/>
      <c r="Q312" s="226"/>
      <c r="R312" s="226"/>
      <c r="S312" s="226"/>
      <c r="T312" s="227"/>
      <c r="AT312" s="228" t="s">
        <v>181</v>
      </c>
      <c r="AU312" s="228" t="s">
        <v>85</v>
      </c>
      <c r="AV312" s="11" t="s">
        <v>83</v>
      </c>
      <c r="AW312" s="11" t="s">
        <v>36</v>
      </c>
      <c r="AX312" s="11" t="s">
        <v>75</v>
      </c>
      <c r="AY312" s="228" t="s">
        <v>170</v>
      </c>
    </row>
    <row r="313" s="12" customFormat="1">
      <c r="B313" s="229"/>
      <c r="C313" s="230"/>
      <c r="D313" s="216" t="s">
        <v>181</v>
      </c>
      <c r="E313" s="231" t="s">
        <v>1</v>
      </c>
      <c r="F313" s="232" t="s">
        <v>473</v>
      </c>
      <c r="G313" s="230"/>
      <c r="H313" s="233">
        <v>428</v>
      </c>
      <c r="I313" s="234"/>
      <c r="J313" s="230"/>
      <c r="K313" s="230"/>
      <c r="L313" s="235"/>
      <c r="M313" s="236"/>
      <c r="N313" s="237"/>
      <c r="O313" s="237"/>
      <c r="P313" s="237"/>
      <c r="Q313" s="237"/>
      <c r="R313" s="237"/>
      <c r="S313" s="237"/>
      <c r="T313" s="238"/>
      <c r="AT313" s="239" t="s">
        <v>181</v>
      </c>
      <c r="AU313" s="239" t="s">
        <v>85</v>
      </c>
      <c r="AV313" s="12" t="s">
        <v>85</v>
      </c>
      <c r="AW313" s="12" t="s">
        <v>36</v>
      </c>
      <c r="AX313" s="12" t="s">
        <v>83</v>
      </c>
      <c r="AY313" s="239" t="s">
        <v>170</v>
      </c>
    </row>
    <row r="314" s="1" customFormat="1" ht="22.5" customHeight="1">
      <c r="B314" s="36"/>
      <c r="C314" s="204" t="s">
        <v>474</v>
      </c>
      <c r="D314" s="204" t="s">
        <v>172</v>
      </c>
      <c r="E314" s="205" t="s">
        <v>475</v>
      </c>
      <c r="F314" s="206" t="s">
        <v>476</v>
      </c>
      <c r="G314" s="207" t="s">
        <v>206</v>
      </c>
      <c r="H314" s="208">
        <v>428</v>
      </c>
      <c r="I314" s="209"/>
      <c r="J314" s="210">
        <f>ROUND(I314*H314,2)</f>
        <v>0</v>
      </c>
      <c r="K314" s="206" t="s">
        <v>176</v>
      </c>
      <c r="L314" s="41"/>
      <c r="M314" s="211" t="s">
        <v>1</v>
      </c>
      <c r="N314" s="212" t="s">
        <v>46</v>
      </c>
      <c r="O314" s="77"/>
      <c r="P314" s="213">
        <f>O314*H314</f>
        <v>0</v>
      </c>
      <c r="Q314" s="213">
        <v>0.00034000000000000002</v>
      </c>
      <c r="R314" s="213">
        <f>Q314*H314</f>
        <v>0.14552000000000001</v>
      </c>
      <c r="S314" s="213">
        <v>0</v>
      </c>
      <c r="T314" s="214">
        <f>S314*H314</f>
        <v>0</v>
      </c>
      <c r="AR314" s="15" t="s">
        <v>177</v>
      </c>
      <c r="AT314" s="15" t="s">
        <v>172</v>
      </c>
      <c r="AU314" s="15" t="s">
        <v>85</v>
      </c>
      <c r="AY314" s="15" t="s">
        <v>170</v>
      </c>
      <c r="BE314" s="215">
        <f>IF(N314="základní",J314,0)</f>
        <v>0</v>
      </c>
      <c r="BF314" s="215">
        <f>IF(N314="snížená",J314,0)</f>
        <v>0</v>
      </c>
      <c r="BG314" s="215">
        <f>IF(N314="zákl. přenesená",J314,0)</f>
        <v>0</v>
      </c>
      <c r="BH314" s="215">
        <f>IF(N314="sníž. přenesená",J314,0)</f>
        <v>0</v>
      </c>
      <c r="BI314" s="215">
        <f>IF(N314="nulová",J314,0)</f>
        <v>0</v>
      </c>
      <c r="BJ314" s="15" t="s">
        <v>83</v>
      </c>
      <c r="BK314" s="215">
        <f>ROUND(I314*H314,2)</f>
        <v>0</v>
      </c>
      <c r="BL314" s="15" t="s">
        <v>177</v>
      </c>
      <c r="BM314" s="15" t="s">
        <v>477</v>
      </c>
    </row>
    <row r="315" s="1" customFormat="1">
      <c r="B315" s="36"/>
      <c r="C315" s="37"/>
      <c r="D315" s="216" t="s">
        <v>179</v>
      </c>
      <c r="E315" s="37"/>
      <c r="F315" s="217" t="s">
        <v>478</v>
      </c>
      <c r="G315" s="37"/>
      <c r="H315" s="37"/>
      <c r="I315" s="130"/>
      <c r="J315" s="37"/>
      <c r="K315" s="37"/>
      <c r="L315" s="41"/>
      <c r="M315" s="218"/>
      <c r="N315" s="77"/>
      <c r="O315" s="77"/>
      <c r="P315" s="77"/>
      <c r="Q315" s="77"/>
      <c r="R315" s="77"/>
      <c r="S315" s="77"/>
      <c r="T315" s="78"/>
      <c r="AT315" s="15" t="s">
        <v>179</v>
      </c>
      <c r="AU315" s="15" t="s">
        <v>85</v>
      </c>
    </row>
    <row r="316" s="11" customFormat="1">
      <c r="B316" s="219"/>
      <c r="C316" s="220"/>
      <c r="D316" s="216" t="s">
        <v>181</v>
      </c>
      <c r="E316" s="221" t="s">
        <v>1</v>
      </c>
      <c r="F316" s="222" t="s">
        <v>182</v>
      </c>
      <c r="G316" s="220"/>
      <c r="H316" s="221" t="s">
        <v>1</v>
      </c>
      <c r="I316" s="223"/>
      <c r="J316" s="220"/>
      <c r="K316" s="220"/>
      <c r="L316" s="224"/>
      <c r="M316" s="225"/>
      <c r="N316" s="226"/>
      <c r="O316" s="226"/>
      <c r="P316" s="226"/>
      <c r="Q316" s="226"/>
      <c r="R316" s="226"/>
      <c r="S316" s="226"/>
      <c r="T316" s="227"/>
      <c r="AT316" s="228" t="s">
        <v>181</v>
      </c>
      <c r="AU316" s="228" t="s">
        <v>85</v>
      </c>
      <c r="AV316" s="11" t="s">
        <v>83</v>
      </c>
      <c r="AW316" s="11" t="s">
        <v>36</v>
      </c>
      <c r="AX316" s="11" t="s">
        <v>75</v>
      </c>
      <c r="AY316" s="228" t="s">
        <v>170</v>
      </c>
    </row>
    <row r="317" s="12" customFormat="1">
      <c r="B317" s="229"/>
      <c r="C317" s="230"/>
      <c r="D317" s="216" t="s">
        <v>181</v>
      </c>
      <c r="E317" s="231" t="s">
        <v>1</v>
      </c>
      <c r="F317" s="232" t="s">
        <v>473</v>
      </c>
      <c r="G317" s="230"/>
      <c r="H317" s="233">
        <v>428</v>
      </c>
      <c r="I317" s="234"/>
      <c r="J317" s="230"/>
      <c r="K317" s="230"/>
      <c r="L317" s="235"/>
      <c r="M317" s="236"/>
      <c r="N317" s="237"/>
      <c r="O317" s="237"/>
      <c r="P317" s="237"/>
      <c r="Q317" s="237"/>
      <c r="R317" s="237"/>
      <c r="S317" s="237"/>
      <c r="T317" s="238"/>
      <c r="AT317" s="239" t="s">
        <v>181</v>
      </c>
      <c r="AU317" s="239" t="s">
        <v>85</v>
      </c>
      <c r="AV317" s="12" t="s">
        <v>85</v>
      </c>
      <c r="AW317" s="12" t="s">
        <v>36</v>
      </c>
      <c r="AX317" s="12" t="s">
        <v>83</v>
      </c>
      <c r="AY317" s="239" t="s">
        <v>170</v>
      </c>
    </row>
    <row r="318" s="1" customFormat="1" ht="16.5" customHeight="1">
      <c r="B318" s="36"/>
      <c r="C318" s="204" t="s">
        <v>479</v>
      </c>
      <c r="D318" s="204" t="s">
        <v>172</v>
      </c>
      <c r="E318" s="205" t="s">
        <v>480</v>
      </c>
      <c r="F318" s="206" t="s">
        <v>481</v>
      </c>
      <c r="G318" s="207" t="s">
        <v>175</v>
      </c>
      <c r="H318" s="208">
        <v>1063.4400000000001</v>
      </c>
      <c r="I318" s="209"/>
      <c r="J318" s="210">
        <f>ROUND(I318*H318,2)</f>
        <v>0</v>
      </c>
      <c r="K318" s="206" t="s">
        <v>176</v>
      </c>
      <c r="L318" s="41"/>
      <c r="M318" s="211" t="s">
        <v>1</v>
      </c>
      <c r="N318" s="212" t="s">
        <v>46</v>
      </c>
      <c r="O318" s="77"/>
      <c r="P318" s="213">
        <f>O318*H318</f>
        <v>0</v>
      </c>
      <c r="Q318" s="213">
        <v>0.00046999999999999999</v>
      </c>
      <c r="R318" s="213">
        <f>Q318*H318</f>
        <v>0.49981680000000001</v>
      </c>
      <c r="S318" s="213">
        <v>0</v>
      </c>
      <c r="T318" s="214">
        <f>S318*H318</f>
        <v>0</v>
      </c>
      <c r="AR318" s="15" t="s">
        <v>177</v>
      </c>
      <c r="AT318" s="15" t="s">
        <v>172</v>
      </c>
      <c r="AU318" s="15" t="s">
        <v>85</v>
      </c>
      <c r="AY318" s="15" t="s">
        <v>170</v>
      </c>
      <c r="BE318" s="215">
        <f>IF(N318="základní",J318,0)</f>
        <v>0</v>
      </c>
      <c r="BF318" s="215">
        <f>IF(N318="snížená",J318,0)</f>
        <v>0</v>
      </c>
      <c r="BG318" s="215">
        <f>IF(N318="zákl. přenesená",J318,0)</f>
        <v>0</v>
      </c>
      <c r="BH318" s="215">
        <f>IF(N318="sníž. přenesená",J318,0)</f>
        <v>0</v>
      </c>
      <c r="BI318" s="215">
        <f>IF(N318="nulová",J318,0)</f>
        <v>0</v>
      </c>
      <c r="BJ318" s="15" t="s">
        <v>83</v>
      </c>
      <c r="BK318" s="215">
        <f>ROUND(I318*H318,2)</f>
        <v>0</v>
      </c>
      <c r="BL318" s="15" t="s">
        <v>177</v>
      </c>
      <c r="BM318" s="15" t="s">
        <v>482</v>
      </c>
    </row>
    <row r="319" s="1" customFormat="1">
      <c r="B319" s="36"/>
      <c r="C319" s="37"/>
      <c r="D319" s="216" t="s">
        <v>179</v>
      </c>
      <c r="E319" s="37"/>
      <c r="F319" s="217" t="s">
        <v>483</v>
      </c>
      <c r="G319" s="37"/>
      <c r="H319" s="37"/>
      <c r="I319" s="130"/>
      <c r="J319" s="37"/>
      <c r="K319" s="37"/>
      <c r="L319" s="41"/>
      <c r="M319" s="218"/>
      <c r="N319" s="77"/>
      <c r="O319" s="77"/>
      <c r="P319" s="77"/>
      <c r="Q319" s="77"/>
      <c r="R319" s="77"/>
      <c r="S319" s="77"/>
      <c r="T319" s="78"/>
      <c r="AT319" s="15" t="s">
        <v>179</v>
      </c>
      <c r="AU319" s="15" t="s">
        <v>85</v>
      </c>
    </row>
    <row r="320" s="11" customFormat="1">
      <c r="B320" s="219"/>
      <c r="C320" s="220"/>
      <c r="D320" s="216" t="s">
        <v>181</v>
      </c>
      <c r="E320" s="221" t="s">
        <v>1</v>
      </c>
      <c r="F320" s="222" t="s">
        <v>182</v>
      </c>
      <c r="G320" s="220"/>
      <c r="H320" s="221" t="s">
        <v>1</v>
      </c>
      <c r="I320" s="223"/>
      <c r="J320" s="220"/>
      <c r="K320" s="220"/>
      <c r="L320" s="224"/>
      <c r="M320" s="225"/>
      <c r="N320" s="226"/>
      <c r="O320" s="226"/>
      <c r="P320" s="226"/>
      <c r="Q320" s="226"/>
      <c r="R320" s="226"/>
      <c r="S320" s="226"/>
      <c r="T320" s="227"/>
      <c r="AT320" s="228" t="s">
        <v>181</v>
      </c>
      <c r="AU320" s="228" t="s">
        <v>85</v>
      </c>
      <c r="AV320" s="11" t="s">
        <v>83</v>
      </c>
      <c r="AW320" s="11" t="s">
        <v>36</v>
      </c>
      <c r="AX320" s="11" t="s">
        <v>75</v>
      </c>
      <c r="AY320" s="228" t="s">
        <v>170</v>
      </c>
    </row>
    <row r="321" s="12" customFormat="1">
      <c r="B321" s="229"/>
      <c r="C321" s="230"/>
      <c r="D321" s="216" t="s">
        <v>181</v>
      </c>
      <c r="E321" s="231" t="s">
        <v>1</v>
      </c>
      <c r="F321" s="232" t="s">
        <v>122</v>
      </c>
      <c r="G321" s="230"/>
      <c r="H321" s="233">
        <v>1063.4400000000001</v>
      </c>
      <c r="I321" s="234"/>
      <c r="J321" s="230"/>
      <c r="K321" s="230"/>
      <c r="L321" s="235"/>
      <c r="M321" s="236"/>
      <c r="N321" s="237"/>
      <c r="O321" s="237"/>
      <c r="P321" s="237"/>
      <c r="Q321" s="237"/>
      <c r="R321" s="237"/>
      <c r="S321" s="237"/>
      <c r="T321" s="238"/>
      <c r="AT321" s="239" t="s">
        <v>181</v>
      </c>
      <c r="AU321" s="239" t="s">
        <v>85</v>
      </c>
      <c r="AV321" s="12" t="s">
        <v>85</v>
      </c>
      <c r="AW321" s="12" t="s">
        <v>36</v>
      </c>
      <c r="AX321" s="12" t="s">
        <v>83</v>
      </c>
      <c r="AY321" s="239" t="s">
        <v>170</v>
      </c>
    </row>
    <row r="322" s="1" customFormat="1" ht="16.5" customHeight="1">
      <c r="B322" s="36"/>
      <c r="C322" s="204" t="s">
        <v>484</v>
      </c>
      <c r="D322" s="204" t="s">
        <v>172</v>
      </c>
      <c r="E322" s="205" t="s">
        <v>485</v>
      </c>
      <c r="F322" s="206" t="s">
        <v>486</v>
      </c>
      <c r="G322" s="207" t="s">
        <v>206</v>
      </c>
      <c r="H322" s="208">
        <v>125.90000000000001</v>
      </c>
      <c r="I322" s="209"/>
      <c r="J322" s="210">
        <f>ROUND(I322*H322,2)</f>
        <v>0</v>
      </c>
      <c r="K322" s="206" t="s">
        <v>176</v>
      </c>
      <c r="L322" s="41"/>
      <c r="M322" s="211" t="s">
        <v>1</v>
      </c>
      <c r="N322" s="212" t="s">
        <v>46</v>
      </c>
      <c r="O322" s="77"/>
      <c r="P322" s="213">
        <f>O322*H322</f>
        <v>0</v>
      </c>
      <c r="Q322" s="213">
        <v>0</v>
      </c>
      <c r="R322" s="213">
        <f>Q322*H322</f>
        <v>0</v>
      </c>
      <c r="S322" s="213">
        <v>0</v>
      </c>
      <c r="T322" s="214">
        <f>S322*H322</f>
        <v>0</v>
      </c>
      <c r="AR322" s="15" t="s">
        <v>177</v>
      </c>
      <c r="AT322" s="15" t="s">
        <v>172</v>
      </c>
      <c r="AU322" s="15" t="s">
        <v>85</v>
      </c>
      <c r="AY322" s="15" t="s">
        <v>170</v>
      </c>
      <c r="BE322" s="215">
        <f>IF(N322="základní",J322,0)</f>
        <v>0</v>
      </c>
      <c r="BF322" s="215">
        <f>IF(N322="snížená",J322,0)</f>
        <v>0</v>
      </c>
      <c r="BG322" s="215">
        <f>IF(N322="zákl. přenesená",J322,0)</f>
        <v>0</v>
      </c>
      <c r="BH322" s="215">
        <f>IF(N322="sníž. přenesená",J322,0)</f>
        <v>0</v>
      </c>
      <c r="BI322" s="215">
        <f>IF(N322="nulová",J322,0)</f>
        <v>0</v>
      </c>
      <c r="BJ322" s="15" t="s">
        <v>83</v>
      </c>
      <c r="BK322" s="215">
        <f>ROUND(I322*H322,2)</f>
        <v>0</v>
      </c>
      <c r="BL322" s="15" t="s">
        <v>177</v>
      </c>
      <c r="BM322" s="15" t="s">
        <v>487</v>
      </c>
    </row>
    <row r="323" s="1" customFormat="1">
      <c r="B323" s="36"/>
      <c r="C323" s="37"/>
      <c r="D323" s="216" t="s">
        <v>179</v>
      </c>
      <c r="E323" s="37"/>
      <c r="F323" s="217" t="s">
        <v>488</v>
      </c>
      <c r="G323" s="37"/>
      <c r="H323" s="37"/>
      <c r="I323" s="130"/>
      <c r="J323" s="37"/>
      <c r="K323" s="37"/>
      <c r="L323" s="41"/>
      <c r="M323" s="218"/>
      <c r="N323" s="77"/>
      <c r="O323" s="77"/>
      <c r="P323" s="77"/>
      <c r="Q323" s="77"/>
      <c r="R323" s="77"/>
      <c r="S323" s="77"/>
      <c r="T323" s="78"/>
      <c r="AT323" s="15" t="s">
        <v>179</v>
      </c>
      <c r="AU323" s="15" t="s">
        <v>85</v>
      </c>
    </row>
    <row r="324" s="11" customFormat="1">
      <c r="B324" s="219"/>
      <c r="C324" s="220"/>
      <c r="D324" s="216" t="s">
        <v>181</v>
      </c>
      <c r="E324" s="221" t="s">
        <v>1</v>
      </c>
      <c r="F324" s="222" t="s">
        <v>182</v>
      </c>
      <c r="G324" s="220"/>
      <c r="H324" s="221" t="s">
        <v>1</v>
      </c>
      <c r="I324" s="223"/>
      <c r="J324" s="220"/>
      <c r="K324" s="220"/>
      <c r="L324" s="224"/>
      <c r="M324" s="225"/>
      <c r="N324" s="226"/>
      <c r="O324" s="226"/>
      <c r="P324" s="226"/>
      <c r="Q324" s="226"/>
      <c r="R324" s="226"/>
      <c r="S324" s="226"/>
      <c r="T324" s="227"/>
      <c r="AT324" s="228" t="s">
        <v>181</v>
      </c>
      <c r="AU324" s="228" t="s">
        <v>85</v>
      </c>
      <c r="AV324" s="11" t="s">
        <v>83</v>
      </c>
      <c r="AW324" s="11" t="s">
        <v>36</v>
      </c>
      <c r="AX324" s="11" t="s">
        <v>75</v>
      </c>
      <c r="AY324" s="228" t="s">
        <v>170</v>
      </c>
    </row>
    <row r="325" s="12" customFormat="1">
      <c r="B325" s="229"/>
      <c r="C325" s="230"/>
      <c r="D325" s="216" t="s">
        <v>181</v>
      </c>
      <c r="E325" s="231" t="s">
        <v>1</v>
      </c>
      <c r="F325" s="232" t="s">
        <v>489</v>
      </c>
      <c r="G325" s="230"/>
      <c r="H325" s="233">
        <v>125.90000000000001</v>
      </c>
      <c r="I325" s="234"/>
      <c r="J325" s="230"/>
      <c r="K325" s="230"/>
      <c r="L325" s="235"/>
      <c r="M325" s="236"/>
      <c r="N325" s="237"/>
      <c r="O325" s="237"/>
      <c r="P325" s="237"/>
      <c r="Q325" s="237"/>
      <c r="R325" s="237"/>
      <c r="S325" s="237"/>
      <c r="T325" s="238"/>
      <c r="AT325" s="239" t="s">
        <v>181</v>
      </c>
      <c r="AU325" s="239" t="s">
        <v>85</v>
      </c>
      <c r="AV325" s="12" t="s">
        <v>85</v>
      </c>
      <c r="AW325" s="12" t="s">
        <v>36</v>
      </c>
      <c r="AX325" s="12" t="s">
        <v>83</v>
      </c>
      <c r="AY325" s="239" t="s">
        <v>170</v>
      </c>
    </row>
    <row r="326" s="1" customFormat="1" ht="16.5" customHeight="1">
      <c r="B326" s="36"/>
      <c r="C326" s="204" t="s">
        <v>490</v>
      </c>
      <c r="D326" s="204" t="s">
        <v>172</v>
      </c>
      <c r="E326" s="205" t="s">
        <v>491</v>
      </c>
      <c r="F326" s="206" t="s">
        <v>492</v>
      </c>
      <c r="G326" s="207" t="s">
        <v>175</v>
      </c>
      <c r="H326" s="208">
        <v>5792.96</v>
      </c>
      <c r="I326" s="209"/>
      <c r="J326" s="210">
        <f>ROUND(I326*H326,2)</f>
        <v>0</v>
      </c>
      <c r="K326" s="206" t="s">
        <v>176</v>
      </c>
      <c r="L326" s="41"/>
      <c r="M326" s="211" t="s">
        <v>1</v>
      </c>
      <c r="N326" s="212" t="s">
        <v>46</v>
      </c>
      <c r="O326" s="77"/>
      <c r="P326" s="213">
        <f>O326*H326</f>
        <v>0</v>
      </c>
      <c r="Q326" s="213">
        <v>0</v>
      </c>
      <c r="R326" s="213">
        <f>Q326*H326</f>
        <v>0</v>
      </c>
      <c r="S326" s="213">
        <v>0.02</v>
      </c>
      <c r="T326" s="214">
        <f>S326*H326</f>
        <v>115.8592</v>
      </c>
      <c r="AR326" s="15" t="s">
        <v>177</v>
      </c>
      <c r="AT326" s="15" t="s">
        <v>172</v>
      </c>
      <c r="AU326" s="15" t="s">
        <v>85</v>
      </c>
      <c r="AY326" s="15" t="s">
        <v>170</v>
      </c>
      <c r="BE326" s="215">
        <f>IF(N326="základní",J326,0)</f>
        <v>0</v>
      </c>
      <c r="BF326" s="215">
        <f>IF(N326="snížená",J326,0)</f>
        <v>0</v>
      </c>
      <c r="BG326" s="215">
        <f>IF(N326="zákl. přenesená",J326,0)</f>
        <v>0</v>
      </c>
      <c r="BH326" s="215">
        <f>IF(N326="sníž. přenesená",J326,0)</f>
        <v>0</v>
      </c>
      <c r="BI326" s="215">
        <f>IF(N326="nulová",J326,0)</f>
        <v>0</v>
      </c>
      <c r="BJ326" s="15" t="s">
        <v>83</v>
      </c>
      <c r="BK326" s="215">
        <f>ROUND(I326*H326,2)</f>
        <v>0</v>
      </c>
      <c r="BL326" s="15" t="s">
        <v>177</v>
      </c>
      <c r="BM326" s="15" t="s">
        <v>493</v>
      </c>
    </row>
    <row r="327" s="1" customFormat="1">
      <c r="B327" s="36"/>
      <c r="C327" s="37"/>
      <c r="D327" s="216" t="s">
        <v>179</v>
      </c>
      <c r="E327" s="37"/>
      <c r="F327" s="217" t="s">
        <v>494</v>
      </c>
      <c r="G327" s="37"/>
      <c r="H327" s="37"/>
      <c r="I327" s="130"/>
      <c r="J327" s="37"/>
      <c r="K327" s="37"/>
      <c r="L327" s="41"/>
      <c r="M327" s="218"/>
      <c r="N327" s="77"/>
      <c r="O327" s="77"/>
      <c r="P327" s="77"/>
      <c r="Q327" s="77"/>
      <c r="R327" s="77"/>
      <c r="S327" s="77"/>
      <c r="T327" s="78"/>
      <c r="AT327" s="15" t="s">
        <v>179</v>
      </c>
      <c r="AU327" s="15" t="s">
        <v>85</v>
      </c>
    </row>
    <row r="328" s="12" customFormat="1">
      <c r="B328" s="229"/>
      <c r="C328" s="230"/>
      <c r="D328" s="216" t="s">
        <v>181</v>
      </c>
      <c r="E328" s="231" t="s">
        <v>1</v>
      </c>
      <c r="F328" s="232" t="s">
        <v>134</v>
      </c>
      <c r="G328" s="230"/>
      <c r="H328" s="233">
        <v>2954.1999999999998</v>
      </c>
      <c r="I328" s="234"/>
      <c r="J328" s="230"/>
      <c r="K328" s="230"/>
      <c r="L328" s="235"/>
      <c r="M328" s="236"/>
      <c r="N328" s="237"/>
      <c r="O328" s="237"/>
      <c r="P328" s="237"/>
      <c r="Q328" s="237"/>
      <c r="R328" s="237"/>
      <c r="S328" s="237"/>
      <c r="T328" s="238"/>
      <c r="AT328" s="239" t="s">
        <v>181</v>
      </c>
      <c r="AU328" s="239" t="s">
        <v>85</v>
      </c>
      <c r="AV328" s="12" t="s">
        <v>85</v>
      </c>
      <c r="AW328" s="12" t="s">
        <v>36</v>
      </c>
      <c r="AX328" s="12" t="s">
        <v>75</v>
      </c>
      <c r="AY328" s="239" t="s">
        <v>170</v>
      </c>
    </row>
    <row r="329" s="12" customFormat="1">
      <c r="B329" s="229"/>
      <c r="C329" s="230"/>
      <c r="D329" s="216" t="s">
        <v>181</v>
      </c>
      <c r="E329" s="231" t="s">
        <v>1</v>
      </c>
      <c r="F329" s="232" t="s">
        <v>131</v>
      </c>
      <c r="G329" s="230"/>
      <c r="H329" s="233">
        <v>139.75</v>
      </c>
      <c r="I329" s="234"/>
      <c r="J329" s="230"/>
      <c r="K329" s="230"/>
      <c r="L329" s="235"/>
      <c r="M329" s="236"/>
      <c r="N329" s="237"/>
      <c r="O329" s="237"/>
      <c r="P329" s="237"/>
      <c r="Q329" s="237"/>
      <c r="R329" s="237"/>
      <c r="S329" s="237"/>
      <c r="T329" s="238"/>
      <c r="AT329" s="239" t="s">
        <v>181</v>
      </c>
      <c r="AU329" s="239" t="s">
        <v>85</v>
      </c>
      <c r="AV329" s="12" t="s">
        <v>85</v>
      </c>
      <c r="AW329" s="12" t="s">
        <v>36</v>
      </c>
      <c r="AX329" s="12" t="s">
        <v>75</v>
      </c>
      <c r="AY329" s="239" t="s">
        <v>170</v>
      </c>
    </row>
    <row r="330" s="12" customFormat="1">
      <c r="B330" s="229"/>
      <c r="C330" s="230"/>
      <c r="D330" s="216" t="s">
        <v>181</v>
      </c>
      <c r="E330" s="231" t="s">
        <v>1</v>
      </c>
      <c r="F330" s="232" t="s">
        <v>101</v>
      </c>
      <c r="G330" s="230"/>
      <c r="H330" s="233">
        <v>360</v>
      </c>
      <c r="I330" s="234"/>
      <c r="J330" s="230"/>
      <c r="K330" s="230"/>
      <c r="L330" s="235"/>
      <c r="M330" s="236"/>
      <c r="N330" s="237"/>
      <c r="O330" s="237"/>
      <c r="P330" s="237"/>
      <c r="Q330" s="237"/>
      <c r="R330" s="237"/>
      <c r="S330" s="237"/>
      <c r="T330" s="238"/>
      <c r="AT330" s="239" t="s">
        <v>181</v>
      </c>
      <c r="AU330" s="239" t="s">
        <v>85</v>
      </c>
      <c r="AV330" s="12" t="s">
        <v>85</v>
      </c>
      <c r="AW330" s="12" t="s">
        <v>36</v>
      </c>
      <c r="AX330" s="12" t="s">
        <v>75</v>
      </c>
      <c r="AY330" s="239" t="s">
        <v>170</v>
      </c>
    </row>
    <row r="331" s="12" customFormat="1">
      <c r="B331" s="229"/>
      <c r="C331" s="230"/>
      <c r="D331" s="216" t="s">
        <v>181</v>
      </c>
      <c r="E331" s="231" t="s">
        <v>1</v>
      </c>
      <c r="F331" s="232" t="s">
        <v>105</v>
      </c>
      <c r="G331" s="230"/>
      <c r="H331" s="233">
        <v>107.15000000000001</v>
      </c>
      <c r="I331" s="234"/>
      <c r="J331" s="230"/>
      <c r="K331" s="230"/>
      <c r="L331" s="235"/>
      <c r="M331" s="236"/>
      <c r="N331" s="237"/>
      <c r="O331" s="237"/>
      <c r="P331" s="237"/>
      <c r="Q331" s="237"/>
      <c r="R331" s="237"/>
      <c r="S331" s="237"/>
      <c r="T331" s="238"/>
      <c r="AT331" s="239" t="s">
        <v>181</v>
      </c>
      <c r="AU331" s="239" t="s">
        <v>85</v>
      </c>
      <c r="AV331" s="12" t="s">
        <v>85</v>
      </c>
      <c r="AW331" s="12" t="s">
        <v>36</v>
      </c>
      <c r="AX331" s="12" t="s">
        <v>75</v>
      </c>
      <c r="AY331" s="239" t="s">
        <v>170</v>
      </c>
    </row>
    <row r="332" s="12" customFormat="1">
      <c r="B332" s="229"/>
      <c r="C332" s="230"/>
      <c r="D332" s="216" t="s">
        <v>181</v>
      </c>
      <c r="E332" s="231" t="s">
        <v>1</v>
      </c>
      <c r="F332" s="232" t="s">
        <v>114</v>
      </c>
      <c r="G332" s="230"/>
      <c r="H332" s="233">
        <v>1165.3499999999999</v>
      </c>
      <c r="I332" s="234"/>
      <c r="J332" s="230"/>
      <c r="K332" s="230"/>
      <c r="L332" s="235"/>
      <c r="M332" s="236"/>
      <c r="N332" s="237"/>
      <c r="O332" s="237"/>
      <c r="P332" s="237"/>
      <c r="Q332" s="237"/>
      <c r="R332" s="237"/>
      <c r="S332" s="237"/>
      <c r="T332" s="238"/>
      <c r="AT332" s="239" t="s">
        <v>181</v>
      </c>
      <c r="AU332" s="239" t="s">
        <v>85</v>
      </c>
      <c r="AV332" s="12" t="s">
        <v>85</v>
      </c>
      <c r="AW332" s="12" t="s">
        <v>36</v>
      </c>
      <c r="AX332" s="12" t="s">
        <v>75</v>
      </c>
      <c r="AY332" s="239" t="s">
        <v>170</v>
      </c>
    </row>
    <row r="333" s="12" customFormat="1">
      <c r="B333" s="229"/>
      <c r="C333" s="230"/>
      <c r="D333" s="216" t="s">
        <v>181</v>
      </c>
      <c r="E333" s="231" t="s">
        <v>1</v>
      </c>
      <c r="F333" s="232" t="s">
        <v>118</v>
      </c>
      <c r="G333" s="230"/>
      <c r="H333" s="233">
        <v>738.70000000000005</v>
      </c>
      <c r="I333" s="234"/>
      <c r="J333" s="230"/>
      <c r="K333" s="230"/>
      <c r="L333" s="235"/>
      <c r="M333" s="236"/>
      <c r="N333" s="237"/>
      <c r="O333" s="237"/>
      <c r="P333" s="237"/>
      <c r="Q333" s="237"/>
      <c r="R333" s="237"/>
      <c r="S333" s="237"/>
      <c r="T333" s="238"/>
      <c r="AT333" s="239" t="s">
        <v>181</v>
      </c>
      <c r="AU333" s="239" t="s">
        <v>85</v>
      </c>
      <c r="AV333" s="12" t="s">
        <v>85</v>
      </c>
      <c r="AW333" s="12" t="s">
        <v>36</v>
      </c>
      <c r="AX333" s="12" t="s">
        <v>75</v>
      </c>
      <c r="AY333" s="239" t="s">
        <v>170</v>
      </c>
    </row>
    <row r="334" s="12" customFormat="1">
      <c r="B334" s="229"/>
      <c r="C334" s="230"/>
      <c r="D334" s="216" t="s">
        <v>181</v>
      </c>
      <c r="E334" s="231" t="s">
        <v>1</v>
      </c>
      <c r="F334" s="232" t="s">
        <v>111</v>
      </c>
      <c r="G334" s="230"/>
      <c r="H334" s="233">
        <v>39.270000000000003</v>
      </c>
      <c r="I334" s="234"/>
      <c r="J334" s="230"/>
      <c r="K334" s="230"/>
      <c r="L334" s="235"/>
      <c r="M334" s="236"/>
      <c r="N334" s="237"/>
      <c r="O334" s="237"/>
      <c r="P334" s="237"/>
      <c r="Q334" s="237"/>
      <c r="R334" s="237"/>
      <c r="S334" s="237"/>
      <c r="T334" s="238"/>
      <c r="AT334" s="239" t="s">
        <v>181</v>
      </c>
      <c r="AU334" s="239" t="s">
        <v>85</v>
      </c>
      <c r="AV334" s="12" t="s">
        <v>85</v>
      </c>
      <c r="AW334" s="12" t="s">
        <v>36</v>
      </c>
      <c r="AX334" s="12" t="s">
        <v>75</v>
      </c>
      <c r="AY334" s="239" t="s">
        <v>170</v>
      </c>
    </row>
    <row r="335" s="12" customFormat="1">
      <c r="B335" s="229"/>
      <c r="C335" s="230"/>
      <c r="D335" s="216" t="s">
        <v>181</v>
      </c>
      <c r="E335" s="231" t="s">
        <v>1</v>
      </c>
      <c r="F335" s="232" t="s">
        <v>108</v>
      </c>
      <c r="G335" s="230"/>
      <c r="H335" s="233">
        <v>73.540000000000006</v>
      </c>
      <c r="I335" s="234"/>
      <c r="J335" s="230"/>
      <c r="K335" s="230"/>
      <c r="L335" s="235"/>
      <c r="M335" s="236"/>
      <c r="N335" s="237"/>
      <c r="O335" s="237"/>
      <c r="P335" s="237"/>
      <c r="Q335" s="237"/>
      <c r="R335" s="237"/>
      <c r="S335" s="237"/>
      <c r="T335" s="238"/>
      <c r="AT335" s="239" t="s">
        <v>181</v>
      </c>
      <c r="AU335" s="239" t="s">
        <v>85</v>
      </c>
      <c r="AV335" s="12" t="s">
        <v>85</v>
      </c>
      <c r="AW335" s="12" t="s">
        <v>36</v>
      </c>
      <c r="AX335" s="12" t="s">
        <v>75</v>
      </c>
      <c r="AY335" s="239" t="s">
        <v>170</v>
      </c>
    </row>
    <row r="336" s="12" customFormat="1">
      <c r="B336" s="229"/>
      <c r="C336" s="230"/>
      <c r="D336" s="216" t="s">
        <v>181</v>
      </c>
      <c r="E336" s="231" t="s">
        <v>1</v>
      </c>
      <c r="F336" s="232" t="s">
        <v>98</v>
      </c>
      <c r="G336" s="230"/>
      <c r="H336" s="233">
        <v>215</v>
      </c>
      <c r="I336" s="234"/>
      <c r="J336" s="230"/>
      <c r="K336" s="230"/>
      <c r="L336" s="235"/>
      <c r="M336" s="236"/>
      <c r="N336" s="237"/>
      <c r="O336" s="237"/>
      <c r="P336" s="237"/>
      <c r="Q336" s="237"/>
      <c r="R336" s="237"/>
      <c r="S336" s="237"/>
      <c r="T336" s="238"/>
      <c r="AT336" s="239" t="s">
        <v>181</v>
      </c>
      <c r="AU336" s="239" t="s">
        <v>85</v>
      </c>
      <c r="AV336" s="12" t="s">
        <v>85</v>
      </c>
      <c r="AW336" s="12" t="s">
        <v>36</v>
      </c>
      <c r="AX336" s="12" t="s">
        <v>75</v>
      </c>
      <c r="AY336" s="239" t="s">
        <v>170</v>
      </c>
    </row>
    <row r="337" s="13" customFormat="1">
      <c r="B337" s="240"/>
      <c r="C337" s="241"/>
      <c r="D337" s="216" t="s">
        <v>181</v>
      </c>
      <c r="E337" s="242" t="s">
        <v>1</v>
      </c>
      <c r="F337" s="243" t="s">
        <v>202</v>
      </c>
      <c r="G337" s="241"/>
      <c r="H337" s="244">
        <v>5792.96</v>
      </c>
      <c r="I337" s="245"/>
      <c r="J337" s="241"/>
      <c r="K337" s="241"/>
      <c r="L337" s="246"/>
      <c r="M337" s="247"/>
      <c r="N337" s="248"/>
      <c r="O337" s="248"/>
      <c r="P337" s="248"/>
      <c r="Q337" s="248"/>
      <c r="R337" s="248"/>
      <c r="S337" s="248"/>
      <c r="T337" s="249"/>
      <c r="AT337" s="250" t="s">
        <v>181</v>
      </c>
      <c r="AU337" s="250" t="s">
        <v>85</v>
      </c>
      <c r="AV337" s="13" t="s">
        <v>177</v>
      </c>
      <c r="AW337" s="13" t="s">
        <v>36</v>
      </c>
      <c r="AX337" s="13" t="s">
        <v>83</v>
      </c>
      <c r="AY337" s="250" t="s">
        <v>170</v>
      </c>
    </row>
    <row r="338" s="1" customFormat="1" ht="33.75" customHeight="1">
      <c r="B338" s="36"/>
      <c r="C338" s="204" t="s">
        <v>495</v>
      </c>
      <c r="D338" s="204" t="s">
        <v>172</v>
      </c>
      <c r="E338" s="205" t="s">
        <v>496</v>
      </c>
      <c r="F338" s="206" t="s">
        <v>497</v>
      </c>
      <c r="G338" s="207" t="s">
        <v>206</v>
      </c>
      <c r="H338" s="208">
        <v>349.85000000000002</v>
      </c>
      <c r="I338" s="209"/>
      <c r="J338" s="210">
        <f>ROUND(I338*H338,2)</f>
        <v>0</v>
      </c>
      <c r="K338" s="206" t="s">
        <v>176</v>
      </c>
      <c r="L338" s="41"/>
      <c r="M338" s="211" t="s">
        <v>1</v>
      </c>
      <c r="N338" s="212" t="s">
        <v>46</v>
      </c>
      <c r="O338" s="77"/>
      <c r="P338" s="213">
        <f>O338*H338</f>
        <v>0</v>
      </c>
      <c r="Q338" s="213">
        <v>0</v>
      </c>
      <c r="R338" s="213">
        <f>Q338*H338</f>
        <v>0</v>
      </c>
      <c r="S338" s="213">
        <v>0</v>
      </c>
      <c r="T338" s="214">
        <f>S338*H338</f>
        <v>0</v>
      </c>
      <c r="AR338" s="15" t="s">
        <v>177</v>
      </c>
      <c r="AT338" s="15" t="s">
        <v>172</v>
      </c>
      <c r="AU338" s="15" t="s">
        <v>85</v>
      </c>
      <c r="AY338" s="15" t="s">
        <v>170</v>
      </c>
      <c r="BE338" s="215">
        <f>IF(N338="základní",J338,0)</f>
        <v>0</v>
      </c>
      <c r="BF338" s="215">
        <f>IF(N338="snížená",J338,0)</f>
        <v>0</v>
      </c>
      <c r="BG338" s="215">
        <f>IF(N338="zákl. přenesená",J338,0)</f>
        <v>0</v>
      </c>
      <c r="BH338" s="215">
        <f>IF(N338="sníž. přenesená",J338,0)</f>
        <v>0</v>
      </c>
      <c r="BI338" s="215">
        <f>IF(N338="nulová",J338,0)</f>
        <v>0</v>
      </c>
      <c r="BJ338" s="15" t="s">
        <v>83</v>
      </c>
      <c r="BK338" s="215">
        <f>ROUND(I338*H338,2)</f>
        <v>0</v>
      </c>
      <c r="BL338" s="15" t="s">
        <v>177</v>
      </c>
      <c r="BM338" s="15" t="s">
        <v>498</v>
      </c>
    </row>
    <row r="339" s="1" customFormat="1">
      <c r="B339" s="36"/>
      <c r="C339" s="37"/>
      <c r="D339" s="216" t="s">
        <v>179</v>
      </c>
      <c r="E339" s="37"/>
      <c r="F339" s="217" t="s">
        <v>499</v>
      </c>
      <c r="G339" s="37"/>
      <c r="H339" s="37"/>
      <c r="I339" s="130"/>
      <c r="J339" s="37"/>
      <c r="K339" s="37"/>
      <c r="L339" s="41"/>
      <c r="M339" s="218"/>
      <c r="N339" s="77"/>
      <c r="O339" s="77"/>
      <c r="P339" s="77"/>
      <c r="Q339" s="77"/>
      <c r="R339" s="77"/>
      <c r="S339" s="77"/>
      <c r="T339" s="78"/>
      <c r="AT339" s="15" t="s">
        <v>179</v>
      </c>
      <c r="AU339" s="15" t="s">
        <v>85</v>
      </c>
    </row>
    <row r="340" s="12" customFormat="1">
      <c r="B340" s="229"/>
      <c r="C340" s="230"/>
      <c r="D340" s="216" t="s">
        <v>181</v>
      </c>
      <c r="E340" s="231" t="s">
        <v>1</v>
      </c>
      <c r="F340" s="232" t="s">
        <v>500</v>
      </c>
      <c r="G340" s="230"/>
      <c r="H340" s="233">
        <v>349.85000000000002</v>
      </c>
      <c r="I340" s="234"/>
      <c r="J340" s="230"/>
      <c r="K340" s="230"/>
      <c r="L340" s="235"/>
      <c r="M340" s="236"/>
      <c r="N340" s="237"/>
      <c r="O340" s="237"/>
      <c r="P340" s="237"/>
      <c r="Q340" s="237"/>
      <c r="R340" s="237"/>
      <c r="S340" s="237"/>
      <c r="T340" s="238"/>
      <c r="AT340" s="239" t="s">
        <v>181</v>
      </c>
      <c r="AU340" s="239" t="s">
        <v>85</v>
      </c>
      <c r="AV340" s="12" t="s">
        <v>85</v>
      </c>
      <c r="AW340" s="12" t="s">
        <v>36</v>
      </c>
      <c r="AX340" s="12" t="s">
        <v>83</v>
      </c>
      <c r="AY340" s="239" t="s">
        <v>170</v>
      </c>
    </row>
    <row r="341" s="1" customFormat="1" ht="16.5" customHeight="1">
      <c r="B341" s="36"/>
      <c r="C341" s="204" t="s">
        <v>501</v>
      </c>
      <c r="D341" s="204" t="s">
        <v>172</v>
      </c>
      <c r="E341" s="205" t="s">
        <v>502</v>
      </c>
      <c r="F341" s="206" t="s">
        <v>503</v>
      </c>
      <c r="G341" s="207" t="s">
        <v>206</v>
      </c>
      <c r="H341" s="208">
        <v>28</v>
      </c>
      <c r="I341" s="209"/>
      <c r="J341" s="210">
        <f>ROUND(I341*H341,2)</f>
        <v>0</v>
      </c>
      <c r="K341" s="206" t="s">
        <v>1</v>
      </c>
      <c r="L341" s="41"/>
      <c r="M341" s="211" t="s">
        <v>1</v>
      </c>
      <c r="N341" s="212" t="s">
        <v>46</v>
      </c>
      <c r="O341" s="77"/>
      <c r="P341" s="213">
        <f>O341*H341</f>
        <v>0</v>
      </c>
      <c r="Q341" s="213">
        <v>0</v>
      </c>
      <c r="R341" s="213">
        <f>Q341*H341</f>
        <v>0</v>
      </c>
      <c r="S341" s="213">
        <v>0</v>
      </c>
      <c r="T341" s="214">
        <f>S341*H341</f>
        <v>0</v>
      </c>
      <c r="AR341" s="15" t="s">
        <v>177</v>
      </c>
      <c r="AT341" s="15" t="s">
        <v>172</v>
      </c>
      <c r="AU341" s="15" t="s">
        <v>85</v>
      </c>
      <c r="AY341" s="15" t="s">
        <v>170</v>
      </c>
      <c r="BE341" s="215">
        <f>IF(N341="základní",J341,0)</f>
        <v>0</v>
      </c>
      <c r="BF341" s="215">
        <f>IF(N341="snížená",J341,0)</f>
        <v>0</v>
      </c>
      <c r="BG341" s="215">
        <f>IF(N341="zákl. přenesená",J341,0)</f>
        <v>0</v>
      </c>
      <c r="BH341" s="215">
        <f>IF(N341="sníž. přenesená",J341,0)</f>
        <v>0</v>
      </c>
      <c r="BI341" s="215">
        <f>IF(N341="nulová",J341,0)</f>
        <v>0</v>
      </c>
      <c r="BJ341" s="15" t="s">
        <v>83</v>
      </c>
      <c r="BK341" s="215">
        <f>ROUND(I341*H341,2)</f>
        <v>0</v>
      </c>
      <c r="BL341" s="15" t="s">
        <v>177</v>
      </c>
      <c r="BM341" s="15" t="s">
        <v>504</v>
      </c>
    </row>
    <row r="342" s="11" customFormat="1">
      <c r="B342" s="219"/>
      <c r="C342" s="220"/>
      <c r="D342" s="216" t="s">
        <v>181</v>
      </c>
      <c r="E342" s="221" t="s">
        <v>1</v>
      </c>
      <c r="F342" s="222" t="s">
        <v>182</v>
      </c>
      <c r="G342" s="220"/>
      <c r="H342" s="221" t="s">
        <v>1</v>
      </c>
      <c r="I342" s="223"/>
      <c r="J342" s="220"/>
      <c r="K342" s="220"/>
      <c r="L342" s="224"/>
      <c r="M342" s="225"/>
      <c r="N342" s="226"/>
      <c r="O342" s="226"/>
      <c r="P342" s="226"/>
      <c r="Q342" s="226"/>
      <c r="R342" s="226"/>
      <c r="S342" s="226"/>
      <c r="T342" s="227"/>
      <c r="AT342" s="228" t="s">
        <v>181</v>
      </c>
      <c r="AU342" s="228" t="s">
        <v>85</v>
      </c>
      <c r="AV342" s="11" t="s">
        <v>83</v>
      </c>
      <c r="AW342" s="11" t="s">
        <v>36</v>
      </c>
      <c r="AX342" s="11" t="s">
        <v>75</v>
      </c>
      <c r="AY342" s="228" t="s">
        <v>170</v>
      </c>
    </row>
    <row r="343" s="12" customFormat="1">
      <c r="B343" s="229"/>
      <c r="C343" s="230"/>
      <c r="D343" s="216" t="s">
        <v>181</v>
      </c>
      <c r="E343" s="231" t="s">
        <v>1</v>
      </c>
      <c r="F343" s="232" t="s">
        <v>505</v>
      </c>
      <c r="G343" s="230"/>
      <c r="H343" s="233">
        <v>28</v>
      </c>
      <c r="I343" s="234"/>
      <c r="J343" s="230"/>
      <c r="K343" s="230"/>
      <c r="L343" s="235"/>
      <c r="M343" s="236"/>
      <c r="N343" s="237"/>
      <c r="O343" s="237"/>
      <c r="P343" s="237"/>
      <c r="Q343" s="237"/>
      <c r="R343" s="237"/>
      <c r="S343" s="237"/>
      <c r="T343" s="238"/>
      <c r="AT343" s="239" t="s">
        <v>181</v>
      </c>
      <c r="AU343" s="239" t="s">
        <v>85</v>
      </c>
      <c r="AV343" s="12" t="s">
        <v>85</v>
      </c>
      <c r="AW343" s="12" t="s">
        <v>36</v>
      </c>
      <c r="AX343" s="12" t="s">
        <v>83</v>
      </c>
      <c r="AY343" s="239" t="s">
        <v>170</v>
      </c>
    </row>
    <row r="344" s="1" customFormat="1" ht="22.5" customHeight="1">
      <c r="B344" s="36"/>
      <c r="C344" s="204" t="s">
        <v>506</v>
      </c>
      <c r="D344" s="204" t="s">
        <v>172</v>
      </c>
      <c r="E344" s="205" t="s">
        <v>507</v>
      </c>
      <c r="F344" s="206" t="s">
        <v>508</v>
      </c>
      <c r="G344" s="207" t="s">
        <v>206</v>
      </c>
      <c r="H344" s="208">
        <v>83.299999999999997</v>
      </c>
      <c r="I344" s="209"/>
      <c r="J344" s="210">
        <f>ROUND(I344*H344,2)</f>
        <v>0</v>
      </c>
      <c r="K344" s="206" t="s">
        <v>1</v>
      </c>
      <c r="L344" s="41"/>
      <c r="M344" s="211" t="s">
        <v>1</v>
      </c>
      <c r="N344" s="212" t="s">
        <v>46</v>
      </c>
      <c r="O344" s="77"/>
      <c r="P344" s="213">
        <f>O344*H344</f>
        <v>0</v>
      </c>
      <c r="Q344" s="213">
        <v>0</v>
      </c>
      <c r="R344" s="213">
        <f>Q344*H344</f>
        <v>0</v>
      </c>
      <c r="S344" s="213">
        <v>0</v>
      </c>
      <c r="T344" s="214">
        <f>S344*H344</f>
        <v>0</v>
      </c>
      <c r="AR344" s="15" t="s">
        <v>177</v>
      </c>
      <c r="AT344" s="15" t="s">
        <v>172</v>
      </c>
      <c r="AU344" s="15" t="s">
        <v>85</v>
      </c>
      <c r="AY344" s="15" t="s">
        <v>170</v>
      </c>
      <c r="BE344" s="215">
        <f>IF(N344="základní",J344,0)</f>
        <v>0</v>
      </c>
      <c r="BF344" s="215">
        <f>IF(N344="snížená",J344,0)</f>
        <v>0</v>
      </c>
      <c r="BG344" s="215">
        <f>IF(N344="zákl. přenesená",J344,0)</f>
        <v>0</v>
      </c>
      <c r="BH344" s="215">
        <f>IF(N344="sníž. přenesená",J344,0)</f>
        <v>0</v>
      </c>
      <c r="BI344" s="215">
        <f>IF(N344="nulová",J344,0)</f>
        <v>0</v>
      </c>
      <c r="BJ344" s="15" t="s">
        <v>83</v>
      </c>
      <c r="BK344" s="215">
        <f>ROUND(I344*H344,2)</f>
        <v>0</v>
      </c>
      <c r="BL344" s="15" t="s">
        <v>177</v>
      </c>
      <c r="BM344" s="15" t="s">
        <v>509</v>
      </c>
    </row>
    <row r="345" s="11" customFormat="1">
      <c r="B345" s="219"/>
      <c r="C345" s="220"/>
      <c r="D345" s="216" t="s">
        <v>181</v>
      </c>
      <c r="E345" s="221" t="s">
        <v>1</v>
      </c>
      <c r="F345" s="222" t="s">
        <v>182</v>
      </c>
      <c r="G345" s="220"/>
      <c r="H345" s="221" t="s">
        <v>1</v>
      </c>
      <c r="I345" s="223"/>
      <c r="J345" s="220"/>
      <c r="K345" s="220"/>
      <c r="L345" s="224"/>
      <c r="M345" s="225"/>
      <c r="N345" s="226"/>
      <c r="O345" s="226"/>
      <c r="P345" s="226"/>
      <c r="Q345" s="226"/>
      <c r="R345" s="226"/>
      <c r="S345" s="226"/>
      <c r="T345" s="227"/>
      <c r="AT345" s="228" t="s">
        <v>181</v>
      </c>
      <c r="AU345" s="228" t="s">
        <v>85</v>
      </c>
      <c r="AV345" s="11" t="s">
        <v>83</v>
      </c>
      <c r="AW345" s="11" t="s">
        <v>36</v>
      </c>
      <c r="AX345" s="11" t="s">
        <v>75</v>
      </c>
      <c r="AY345" s="228" t="s">
        <v>170</v>
      </c>
    </row>
    <row r="346" s="12" customFormat="1">
      <c r="B346" s="229"/>
      <c r="C346" s="230"/>
      <c r="D346" s="216" t="s">
        <v>181</v>
      </c>
      <c r="E346" s="231" t="s">
        <v>1</v>
      </c>
      <c r="F346" s="232" t="s">
        <v>510</v>
      </c>
      <c r="G346" s="230"/>
      <c r="H346" s="233">
        <v>83.299999999999997</v>
      </c>
      <c r="I346" s="234"/>
      <c r="J346" s="230"/>
      <c r="K346" s="230"/>
      <c r="L346" s="235"/>
      <c r="M346" s="236"/>
      <c r="N346" s="237"/>
      <c r="O346" s="237"/>
      <c r="P346" s="237"/>
      <c r="Q346" s="237"/>
      <c r="R346" s="237"/>
      <c r="S346" s="237"/>
      <c r="T346" s="238"/>
      <c r="AT346" s="239" t="s">
        <v>181</v>
      </c>
      <c r="AU346" s="239" t="s">
        <v>85</v>
      </c>
      <c r="AV346" s="12" t="s">
        <v>85</v>
      </c>
      <c r="AW346" s="12" t="s">
        <v>36</v>
      </c>
      <c r="AX346" s="12" t="s">
        <v>83</v>
      </c>
      <c r="AY346" s="239" t="s">
        <v>170</v>
      </c>
    </row>
    <row r="347" s="1" customFormat="1" ht="16.5" customHeight="1">
      <c r="B347" s="36"/>
      <c r="C347" s="204" t="s">
        <v>511</v>
      </c>
      <c r="D347" s="204" t="s">
        <v>172</v>
      </c>
      <c r="E347" s="205" t="s">
        <v>512</v>
      </c>
      <c r="F347" s="206" t="s">
        <v>513</v>
      </c>
      <c r="G347" s="207" t="s">
        <v>514</v>
      </c>
      <c r="H347" s="208">
        <v>1</v>
      </c>
      <c r="I347" s="209"/>
      <c r="J347" s="210">
        <f>ROUND(I347*H347,2)</f>
        <v>0</v>
      </c>
      <c r="K347" s="206" t="s">
        <v>1</v>
      </c>
      <c r="L347" s="41"/>
      <c r="M347" s="211" t="s">
        <v>1</v>
      </c>
      <c r="N347" s="212" t="s">
        <v>46</v>
      </c>
      <c r="O347" s="77"/>
      <c r="P347" s="213">
        <f>O347*H347</f>
        <v>0</v>
      </c>
      <c r="Q347" s="213">
        <v>0</v>
      </c>
      <c r="R347" s="213">
        <f>Q347*H347</f>
        <v>0</v>
      </c>
      <c r="S347" s="213">
        <v>0</v>
      </c>
      <c r="T347" s="214">
        <f>S347*H347</f>
        <v>0</v>
      </c>
      <c r="AR347" s="15" t="s">
        <v>177</v>
      </c>
      <c r="AT347" s="15" t="s">
        <v>172</v>
      </c>
      <c r="AU347" s="15" t="s">
        <v>85</v>
      </c>
      <c r="AY347" s="15" t="s">
        <v>170</v>
      </c>
      <c r="BE347" s="215">
        <f>IF(N347="základní",J347,0)</f>
        <v>0</v>
      </c>
      <c r="BF347" s="215">
        <f>IF(N347="snížená",J347,0)</f>
        <v>0</v>
      </c>
      <c r="BG347" s="215">
        <f>IF(N347="zákl. přenesená",J347,0)</f>
        <v>0</v>
      </c>
      <c r="BH347" s="215">
        <f>IF(N347="sníž. přenesená",J347,0)</f>
        <v>0</v>
      </c>
      <c r="BI347" s="215">
        <f>IF(N347="nulová",J347,0)</f>
        <v>0</v>
      </c>
      <c r="BJ347" s="15" t="s">
        <v>83</v>
      </c>
      <c r="BK347" s="215">
        <f>ROUND(I347*H347,2)</f>
        <v>0</v>
      </c>
      <c r="BL347" s="15" t="s">
        <v>177</v>
      </c>
      <c r="BM347" s="15" t="s">
        <v>515</v>
      </c>
    </row>
    <row r="348" s="11" customFormat="1">
      <c r="B348" s="219"/>
      <c r="C348" s="220"/>
      <c r="D348" s="216" t="s">
        <v>181</v>
      </c>
      <c r="E348" s="221" t="s">
        <v>1</v>
      </c>
      <c r="F348" s="222" t="s">
        <v>182</v>
      </c>
      <c r="G348" s="220"/>
      <c r="H348" s="221" t="s">
        <v>1</v>
      </c>
      <c r="I348" s="223"/>
      <c r="J348" s="220"/>
      <c r="K348" s="220"/>
      <c r="L348" s="224"/>
      <c r="M348" s="225"/>
      <c r="N348" s="226"/>
      <c r="O348" s="226"/>
      <c r="P348" s="226"/>
      <c r="Q348" s="226"/>
      <c r="R348" s="226"/>
      <c r="S348" s="226"/>
      <c r="T348" s="227"/>
      <c r="AT348" s="228" t="s">
        <v>181</v>
      </c>
      <c r="AU348" s="228" t="s">
        <v>85</v>
      </c>
      <c r="AV348" s="11" t="s">
        <v>83</v>
      </c>
      <c r="AW348" s="11" t="s">
        <v>36</v>
      </c>
      <c r="AX348" s="11" t="s">
        <v>75</v>
      </c>
      <c r="AY348" s="228" t="s">
        <v>170</v>
      </c>
    </row>
    <row r="349" s="12" customFormat="1">
      <c r="B349" s="229"/>
      <c r="C349" s="230"/>
      <c r="D349" s="216" t="s">
        <v>181</v>
      </c>
      <c r="E349" s="231" t="s">
        <v>1</v>
      </c>
      <c r="F349" s="232" t="s">
        <v>83</v>
      </c>
      <c r="G349" s="230"/>
      <c r="H349" s="233">
        <v>1</v>
      </c>
      <c r="I349" s="234"/>
      <c r="J349" s="230"/>
      <c r="K349" s="230"/>
      <c r="L349" s="235"/>
      <c r="M349" s="236"/>
      <c r="N349" s="237"/>
      <c r="O349" s="237"/>
      <c r="P349" s="237"/>
      <c r="Q349" s="237"/>
      <c r="R349" s="237"/>
      <c r="S349" s="237"/>
      <c r="T349" s="238"/>
      <c r="AT349" s="239" t="s">
        <v>181</v>
      </c>
      <c r="AU349" s="239" t="s">
        <v>85</v>
      </c>
      <c r="AV349" s="12" t="s">
        <v>85</v>
      </c>
      <c r="AW349" s="12" t="s">
        <v>36</v>
      </c>
      <c r="AX349" s="12" t="s">
        <v>83</v>
      </c>
      <c r="AY349" s="239" t="s">
        <v>170</v>
      </c>
    </row>
    <row r="350" s="10" customFormat="1" ht="22.8" customHeight="1">
      <c r="B350" s="188"/>
      <c r="C350" s="189"/>
      <c r="D350" s="190" t="s">
        <v>74</v>
      </c>
      <c r="E350" s="202" t="s">
        <v>516</v>
      </c>
      <c r="F350" s="202" t="s">
        <v>517</v>
      </c>
      <c r="G350" s="189"/>
      <c r="H350" s="189"/>
      <c r="I350" s="192"/>
      <c r="J350" s="203">
        <f>BK350</f>
        <v>0</v>
      </c>
      <c r="K350" s="189"/>
      <c r="L350" s="194"/>
      <c r="M350" s="195"/>
      <c r="N350" s="196"/>
      <c r="O350" s="196"/>
      <c r="P350" s="197">
        <f>SUM(P351:P389)</f>
        <v>0</v>
      </c>
      <c r="Q350" s="196"/>
      <c r="R350" s="197">
        <f>SUM(R351:R389)</f>
        <v>0</v>
      </c>
      <c r="S350" s="196"/>
      <c r="T350" s="198">
        <f>SUM(T351:T389)</f>
        <v>0</v>
      </c>
      <c r="AR350" s="199" t="s">
        <v>83</v>
      </c>
      <c r="AT350" s="200" t="s">
        <v>74</v>
      </c>
      <c r="AU350" s="200" t="s">
        <v>83</v>
      </c>
      <c r="AY350" s="199" t="s">
        <v>170</v>
      </c>
      <c r="BK350" s="201">
        <f>SUM(BK351:BK389)</f>
        <v>0</v>
      </c>
    </row>
    <row r="351" s="1" customFormat="1" ht="16.5" customHeight="1">
      <c r="B351" s="36"/>
      <c r="C351" s="204" t="s">
        <v>518</v>
      </c>
      <c r="D351" s="204" t="s">
        <v>172</v>
      </c>
      <c r="E351" s="205" t="s">
        <v>519</v>
      </c>
      <c r="F351" s="206" t="s">
        <v>520</v>
      </c>
      <c r="G351" s="207" t="s">
        <v>272</v>
      </c>
      <c r="H351" s="208">
        <v>3906.299</v>
      </c>
      <c r="I351" s="209"/>
      <c r="J351" s="210">
        <f>ROUND(I351*H351,2)</f>
        <v>0</v>
      </c>
      <c r="K351" s="206" t="s">
        <v>176</v>
      </c>
      <c r="L351" s="41"/>
      <c r="M351" s="211" t="s">
        <v>1</v>
      </c>
      <c r="N351" s="212" t="s">
        <v>46</v>
      </c>
      <c r="O351" s="77"/>
      <c r="P351" s="213">
        <f>O351*H351</f>
        <v>0</v>
      </c>
      <c r="Q351" s="213">
        <v>0</v>
      </c>
      <c r="R351" s="213">
        <f>Q351*H351</f>
        <v>0</v>
      </c>
      <c r="S351" s="213">
        <v>0</v>
      </c>
      <c r="T351" s="214">
        <f>S351*H351</f>
        <v>0</v>
      </c>
      <c r="AR351" s="15" t="s">
        <v>177</v>
      </c>
      <c r="AT351" s="15" t="s">
        <v>172</v>
      </c>
      <c r="AU351" s="15" t="s">
        <v>85</v>
      </c>
      <c r="AY351" s="15" t="s">
        <v>170</v>
      </c>
      <c r="BE351" s="215">
        <f>IF(N351="základní",J351,0)</f>
        <v>0</v>
      </c>
      <c r="BF351" s="215">
        <f>IF(N351="snížená",J351,0)</f>
        <v>0</v>
      </c>
      <c r="BG351" s="215">
        <f>IF(N351="zákl. přenesená",J351,0)</f>
        <v>0</v>
      </c>
      <c r="BH351" s="215">
        <f>IF(N351="sníž. přenesená",J351,0)</f>
        <v>0</v>
      </c>
      <c r="BI351" s="215">
        <f>IF(N351="nulová",J351,0)</f>
        <v>0</v>
      </c>
      <c r="BJ351" s="15" t="s">
        <v>83</v>
      </c>
      <c r="BK351" s="215">
        <f>ROUND(I351*H351,2)</f>
        <v>0</v>
      </c>
      <c r="BL351" s="15" t="s">
        <v>177</v>
      </c>
      <c r="BM351" s="15" t="s">
        <v>521</v>
      </c>
    </row>
    <row r="352" s="1" customFormat="1">
      <c r="B352" s="36"/>
      <c r="C352" s="37"/>
      <c r="D352" s="216" t="s">
        <v>179</v>
      </c>
      <c r="E352" s="37"/>
      <c r="F352" s="217" t="s">
        <v>522</v>
      </c>
      <c r="G352" s="37"/>
      <c r="H352" s="37"/>
      <c r="I352" s="130"/>
      <c r="J352" s="37"/>
      <c r="K352" s="37"/>
      <c r="L352" s="41"/>
      <c r="M352" s="218"/>
      <c r="N352" s="77"/>
      <c r="O352" s="77"/>
      <c r="P352" s="77"/>
      <c r="Q352" s="77"/>
      <c r="R352" s="77"/>
      <c r="S352" s="77"/>
      <c r="T352" s="78"/>
      <c r="AT352" s="15" t="s">
        <v>179</v>
      </c>
      <c r="AU352" s="15" t="s">
        <v>85</v>
      </c>
    </row>
    <row r="353" s="12" customFormat="1">
      <c r="B353" s="229"/>
      <c r="C353" s="230"/>
      <c r="D353" s="216" t="s">
        <v>181</v>
      </c>
      <c r="E353" s="231" t="s">
        <v>1</v>
      </c>
      <c r="F353" s="232" t="s">
        <v>523</v>
      </c>
      <c r="G353" s="230"/>
      <c r="H353" s="233">
        <v>2998.3890000000001</v>
      </c>
      <c r="I353" s="234"/>
      <c r="J353" s="230"/>
      <c r="K353" s="230"/>
      <c r="L353" s="235"/>
      <c r="M353" s="236"/>
      <c r="N353" s="237"/>
      <c r="O353" s="237"/>
      <c r="P353" s="237"/>
      <c r="Q353" s="237"/>
      <c r="R353" s="237"/>
      <c r="S353" s="237"/>
      <c r="T353" s="238"/>
      <c r="AT353" s="239" t="s">
        <v>181</v>
      </c>
      <c r="AU353" s="239" t="s">
        <v>85</v>
      </c>
      <c r="AV353" s="12" t="s">
        <v>85</v>
      </c>
      <c r="AW353" s="12" t="s">
        <v>36</v>
      </c>
      <c r="AX353" s="12" t="s">
        <v>75</v>
      </c>
      <c r="AY353" s="239" t="s">
        <v>170</v>
      </c>
    </row>
    <row r="354" s="12" customFormat="1">
      <c r="B354" s="229"/>
      <c r="C354" s="230"/>
      <c r="D354" s="216" t="s">
        <v>181</v>
      </c>
      <c r="E354" s="231" t="s">
        <v>1</v>
      </c>
      <c r="F354" s="232" t="s">
        <v>524</v>
      </c>
      <c r="G354" s="230"/>
      <c r="H354" s="233">
        <v>792.05100000000004</v>
      </c>
      <c r="I354" s="234"/>
      <c r="J354" s="230"/>
      <c r="K354" s="230"/>
      <c r="L354" s="235"/>
      <c r="M354" s="236"/>
      <c r="N354" s="237"/>
      <c r="O354" s="237"/>
      <c r="P354" s="237"/>
      <c r="Q354" s="237"/>
      <c r="R354" s="237"/>
      <c r="S354" s="237"/>
      <c r="T354" s="238"/>
      <c r="AT354" s="239" t="s">
        <v>181</v>
      </c>
      <c r="AU354" s="239" t="s">
        <v>85</v>
      </c>
      <c r="AV354" s="12" t="s">
        <v>85</v>
      </c>
      <c r="AW354" s="12" t="s">
        <v>36</v>
      </c>
      <c r="AX354" s="12" t="s">
        <v>75</v>
      </c>
      <c r="AY354" s="239" t="s">
        <v>170</v>
      </c>
    </row>
    <row r="355" s="12" customFormat="1">
      <c r="B355" s="229"/>
      <c r="C355" s="230"/>
      <c r="D355" s="216" t="s">
        <v>181</v>
      </c>
      <c r="E355" s="231" t="s">
        <v>1</v>
      </c>
      <c r="F355" s="232" t="s">
        <v>525</v>
      </c>
      <c r="G355" s="230"/>
      <c r="H355" s="233">
        <v>115.859</v>
      </c>
      <c r="I355" s="234"/>
      <c r="J355" s="230"/>
      <c r="K355" s="230"/>
      <c r="L355" s="235"/>
      <c r="M355" s="236"/>
      <c r="N355" s="237"/>
      <c r="O355" s="237"/>
      <c r="P355" s="237"/>
      <c r="Q355" s="237"/>
      <c r="R355" s="237"/>
      <c r="S355" s="237"/>
      <c r="T355" s="238"/>
      <c r="AT355" s="239" t="s">
        <v>181</v>
      </c>
      <c r="AU355" s="239" t="s">
        <v>85</v>
      </c>
      <c r="AV355" s="12" t="s">
        <v>85</v>
      </c>
      <c r="AW355" s="12" t="s">
        <v>36</v>
      </c>
      <c r="AX355" s="12" t="s">
        <v>75</v>
      </c>
      <c r="AY355" s="239" t="s">
        <v>170</v>
      </c>
    </row>
    <row r="356" s="13" customFormat="1">
      <c r="B356" s="240"/>
      <c r="C356" s="241"/>
      <c r="D356" s="216" t="s">
        <v>181</v>
      </c>
      <c r="E356" s="242" t="s">
        <v>128</v>
      </c>
      <c r="F356" s="243" t="s">
        <v>202</v>
      </c>
      <c r="G356" s="241"/>
      <c r="H356" s="244">
        <v>3906.299</v>
      </c>
      <c r="I356" s="245"/>
      <c r="J356" s="241"/>
      <c r="K356" s="241"/>
      <c r="L356" s="246"/>
      <c r="M356" s="247"/>
      <c r="N356" s="248"/>
      <c r="O356" s="248"/>
      <c r="P356" s="248"/>
      <c r="Q356" s="248"/>
      <c r="R356" s="248"/>
      <c r="S356" s="248"/>
      <c r="T356" s="249"/>
      <c r="AT356" s="250" t="s">
        <v>181</v>
      </c>
      <c r="AU356" s="250" t="s">
        <v>85</v>
      </c>
      <c r="AV356" s="13" t="s">
        <v>177</v>
      </c>
      <c r="AW356" s="13" t="s">
        <v>36</v>
      </c>
      <c r="AX356" s="13" t="s">
        <v>83</v>
      </c>
      <c r="AY356" s="250" t="s">
        <v>170</v>
      </c>
    </row>
    <row r="357" s="1" customFormat="1" ht="22.5" customHeight="1">
      <c r="B357" s="36"/>
      <c r="C357" s="204" t="s">
        <v>526</v>
      </c>
      <c r="D357" s="204" t="s">
        <v>172</v>
      </c>
      <c r="E357" s="205" t="s">
        <v>527</v>
      </c>
      <c r="F357" s="206" t="s">
        <v>528</v>
      </c>
      <c r="G357" s="207" t="s">
        <v>272</v>
      </c>
      <c r="H357" s="208">
        <v>74219.680999999997</v>
      </c>
      <c r="I357" s="209"/>
      <c r="J357" s="210">
        <f>ROUND(I357*H357,2)</f>
        <v>0</v>
      </c>
      <c r="K357" s="206" t="s">
        <v>176</v>
      </c>
      <c r="L357" s="41"/>
      <c r="M357" s="211" t="s">
        <v>1</v>
      </c>
      <c r="N357" s="212" t="s">
        <v>46</v>
      </c>
      <c r="O357" s="77"/>
      <c r="P357" s="213">
        <f>O357*H357</f>
        <v>0</v>
      </c>
      <c r="Q357" s="213">
        <v>0</v>
      </c>
      <c r="R357" s="213">
        <f>Q357*H357</f>
        <v>0</v>
      </c>
      <c r="S357" s="213">
        <v>0</v>
      </c>
      <c r="T357" s="214">
        <f>S357*H357</f>
        <v>0</v>
      </c>
      <c r="AR357" s="15" t="s">
        <v>177</v>
      </c>
      <c r="AT357" s="15" t="s">
        <v>172</v>
      </c>
      <c r="AU357" s="15" t="s">
        <v>85</v>
      </c>
      <c r="AY357" s="15" t="s">
        <v>170</v>
      </c>
      <c r="BE357" s="215">
        <f>IF(N357="základní",J357,0)</f>
        <v>0</v>
      </c>
      <c r="BF357" s="215">
        <f>IF(N357="snížená",J357,0)</f>
        <v>0</v>
      </c>
      <c r="BG357" s="215">
        <f>IF(N357="zákl. přenesená",J357,0)</f>
        <v>0</v>
      </c>
      <c r="BH357" s="215">
        <f>IF(N357="sníž. přenesená",J357,0)</f>
        <v>0</v>
      </c>
      <c r="BI357" s="215">
        <f>IF(N357="nulová",J357,0)</f>
        <v>0</v>
      </c>
      <c r="BJ357" s="15" t="s">
        <v>83</v>
      </c>
      <c r="BK357" s="215">
        <f>ROUND(I357*H357,2)</f>
        <v>0</v>
      </c>
      <c r="BL357" s="15" t="s">
        <v>177</v>
      </c>
      <c r="BM357" s="15" t="s">
        <v>529</v>
      </c>
    </row>
    <row r="358" s="1" customFormat="1">
      <c r="B358" s="36"/>
      <c r="C358" s="37"/>
      <c r="D358" s="216" t="s">
        <v>179</v>
      </c>
      <c r="E358" s="37"/>
      <c r="F358" s="217" t="s">
        <v>522</v>
      </c>
      <c r="G358" s="37"/>
      <c r="H358" s="37"/>
      <c r="I358" s="130"/>
      <c r="J358" s="37"/>
      <c r="K358" s="37"/>
      <c r="L358" s="41"/>
      <c r="M358" s="218"/>
      <c r="N358" s="77"/>
      <c r="O358" s="77"/>
      <c r="P358" s="77"/>
      <c r="Q358" s="77"/>
      <c r="R358" s="77"/>
      <c r="S358" s="77"/>
      <c r="T358" s="78"/>
      <c r="AT358" s="15" t="s">
        <v>179</v>
      </c>
      <c r="AU358" s="15" t="s">
        <v>85</v>
      </c>
    </row>
    <row r="359" s="12" customFormat="1">
      <c r="B359" s="229"/>
      <c r="C359" s="230"/>
      <c r="D359" s="216" t="s">
        <v>181</v>
      </c>
      <c r="E359" s="231" t="s">
        <v>1</v>
      </c>
      <c r="F359" s="232" t="s">
        <v>530</v>
      </c>
      <c r="G359" s="230"/>
      <c r="H359" s="233">
        <v>3906.299</v>
      </c>
      <c r="I359" s="234"/>
      <c r="J359" s="230"/>
      <c r="K359" s="230"/>
      <c r="L359" s="235"/>
      <c r="M359" s="236"/>
      <c r="N359" s="237"/>
      <c r="O359" s="237"/>
      <c r="P359" s="237"/>
      <c r="Q359" s="237"/>
      <c r="R359" s="237"/>
      <c r="S359" s="237"/>
      <c r="T359" s="238"/>
      <c r="AT359" s="239" t="s">
        <v>181</v>
      </c>
      <c r="AU359" s="239" t="s">
        <v>85</v>
      </c>
      <c r="AV359" s="12" t="s">
        <v>85</v>
      </c>
      <c r="AW359" s="12" t="s">
        <v>36</v>
      </c>
      <c r="AX359" s="12" t="s">
        <v>83</v>
      </c>
      <c r="AY359" s="239" t="s">
        <v>170</v>
      </c>
    </row>
    <row r="360" s="12" customFormat="1">
      <c r="B360" s="229"/>
      <c r="C360" s="230"/>
      <c r="D360" s="216" t="s">
        <v>181</v>
      </c>
      <c r="E360" s="230"/>
      <c r="F360" s="232" t="s">
        <v>531</v>
      </c>
      <c r="G360" s="230"/>
      <c r="H360" s="233">
        <v>74219.680999999997</v>
      </c>
      <c r="I360" s="234"/>
      <c r="J360" s="230"/>
      <c r="K360" s="230"/>
      <c r="L360" s="235"/>
      <c r="M360" s="236"/>
      <c r="N360" s="237"/>
      <c r="O360" s="237"/>
      <c r="P360" s="237"/>
      <c r="Q360" s="237"/>
      <c r="R360" s="237"/>
      <c r="S360" s="237"/>
      <c r="T360" s="238"/>
      <c r="AT360" s="239" t="s">
        <v>181</v>
      </c>
      <c r="AU360" s="239" t="s">
        <v>85</v>
      </c>
      <c r="AV360" s="12" t="s">
        <v>85</v>
      </c>
      <c r="AW360" s="12" t="s">
        <v>4</v>
      </c>
      <c r="AX360" s="12" t="s">
        <v>83</v>
      </c>
      <c r="AY360" s="239" t="s">
        <v>170</v>
      </c>
    </row>
    <row r="361" s="1" customFormat="1" ht="16.5" customHeight="1">
      <c r="B361" s="36"/>
      <c r="C361" s="204" t="s">
        <v>532</v>
      </c>
      <c r="D361" s="204" t="s">
        <v>172</v>
      </c>
      <c r="E361" s="205" t="s">
        <v>533</v>
      </c>
      <c r="F361" s="206" t="s">
        <v>534</v>
      </c>
      <c r="G361" s="207" t="s">
        <v>272</v>
      </c>
      <c r="H361" s="208">
        <v>482.07799999999997</v>
      </c>
      <c r="I361" s="209"/>
      <c r="J361" s="210">
        <f>ROUND(I361*H361,2)</f>
        <v>0</v>
      </c>
      <c r="K361" s="206" t="s">
        <v>176</v>
      </c>
      <c r="L361" s="41"/>
      <c r="M361" s="211" t="s">
        <v>1</v>
      </c>
      <c r="N361" s="212" t="s">
        <v>46</v>
      </c>
      <c r="O361" s="77"/>
      <c r="P361" s="213">
        <f>O361*H361</f>
        <v>0</v>
      </c>
      <c r="Q361" s="213">
        <v>0</v>
      </c>
      <c r="R361" s="213">
        <f>Q361*H361</f>
        <v>0</v>
      </c>
      <c r="S361" s="213">
        <v>0</v>
      </c>
      <c r="T361" s="214">
        <f>S361*H361</f>
        <v>0</v>
      </c>
      <c r="AR361" s="15" t="s">
        <v>177</v>
      </c>
      <c r="AT361" s="15" t="s">
        <v>172</v>
      </c>
      <c r="AU361" s="15" t="s">
        <v>85</v>
      </c>
      <c r="AY361" s="15" t="s">
        <v>170</v>
      </c>
      <c r="BE361" s="215">
        <f>IF(N361="základní",J361,0)</f>
        <v>0</v>
      </c>
      <c r="BF361" s="215">
        <f>IF(N361="snížená",J361,0)</f>
        <v>0</v>
      </c>
      <c r="BG361" s="215">
        <f>IF(N361="zákl. přenesená",J361,0)</f>
        <v>0</v>
      </c>
      <c r="BH361" s="215">
        <f>IF(N361="sníž. přenesená",J361,0)</f>
        <v>0</v>
      </c>
      <c r="BI361" s="215">
        <f>IF(N361="nulová",J361,0)</f>
        <v>0</v>
      </c>
      <c r="BJ361" s="15" t="s">
        <v>83</v>
      </c>
      <c r="BK361" s="215">
        <f>ROUND(I361*H361,2)</f>
        <v>0</v>
      </c>
      <c r="BL361" s="15" t="s">
        <v>177</v>
      </c>
      <c r="BM361" s="15" t="s">
        <v>535</v>
      </c>
    </row>
    <row r="362" s="1" customFormat="1">
      <c r="B362" s="36"/>
      <c r="C362" s="37"/>
      <c r="D362" s="216" t="s">
        <v>179</v>
      </c>
      <c r="E362" s="37"/>
      <c r="F362" s="217" t="s">
        <v>536</v>
      </c>
      <c r="G362" s="37"/>
      <c r="H362" s="37"/>
      <c r="I362" s="130"/>
      <c r="J362" s="37"/>
      <c r="K362" s="37"/>
      <c r="L362" s="41"/>
      <c r="M362" s="218"/>
      <c r="N362" s="77"/>
      <c r="O362" s="77"/>
      <c r="P362" s="77"/>
      <c r="Q362" s="77"/>
      <c r="R362" s="77"/>
      <c r="S362" s="77"/>
      <c r="T362" s="78"/>
      <c r="AT362" s="15" t="s">
        <v>179</v>
      </c>
      <c r="AU362" s="15" t="s">
        <v>85</v>
      </c>
    </row>
    <row r="363" s="12" customFormat="1">
      <c r="B363" s="229"/>
      <c r="C363" s="230"/>
      <c r="D363" s="216" t="s">
        <v>181</v>
      </c>
      <c r="E363" s="231" t="s">
        <v>1</v>
      </c>
      <c r="F363" s="232" t="s">
        <v>537</v>
      </c>
      <c r="G363" s="230"/>
      <c r="H363" s="233">
        <v>5.9000000000000004</v>
      </c>
      <c r="I363" s="234"/>
      <c r="J363" s="230"/>
      <c r="K363" s="230"/>
      <c r="L363" s="235"/>
      <c r="M363" s="236"/>
      <c r="N363" s="237"/>
      <c r="O363" s="237"/>
      <c r="P363" s="237"/>
      <c r="Q363" s="237"/>
      <c r="R363" s="237"/>
      <c r="S363" s="237"/>
      <c r="T363" s="238"/>
      <c r="AT363" s="239" t="s">
        <v>181</v>
      </c>
      <c r="AU363" s="239" t="s">
        <v>85</v>
      </c>
      <c r="AV363" s="12" t="s">
        <v>85</v>
      </c>
      <c r="AW363" s="12" t="s">
        <v>36</v>
      </c>
      <c r="AX363" s="12" t="s">
        <v>75</v>
      </c>
      <c r="AY363" s="239" t="s">
        <v>170</v>
      </c>
    </row>
    <row r="364" s="12" customFormat="1">
      <c r="B364" s="229"/>
      <c r="C364" s="230"/>
      <c r="D364" s="216" t="s">
        <v>181</v>
      </c>
      <c r="E364" s="231" t="s">
        <v>1</v>
      </c>
      <c r="F364" s="232" t="s">
        <v>538</v>
      </c>
      <c r="G364" s="230"/>
      <c r="H364" s="233">
        <v>264.512</v>
      </c>
      <c r="I364" s="234"/>
      <c r="J364" s="230"/>
      <c r="K364" s="230"/>
      <c r="L364" s="235"/>
      <c r="M364" s="236"/>
      <c r="N364" s="237"/>
      <c r="O364" s="237"/>
      <c r="P364" s="237"/>
      <c r="Q364" s="237"/>
      <c r="R364" s="237"/>
      <c r="S364" s="237"/>
      <c r="T364" s="238"/>
      <c r="AT364" s="239" t="s">
        <v>181</v>
      </c>
      <c r="AU364" s="239" t="s">
        <v>85</v>
      </c>
      <c r="AV364" s="12" t="s">
        <v>85</v>
      </c>
      <c r="AW364" s="12" t="s">
        <v>36</v>
      </c>
      <c r="AX364" s="12" t="s">
        <v>75</v>
      </c>
      <c r="AY364" s="239" t="s">
        <v>170</v>
      </c>
    </row>
    <row r="365" s="12" customFormat="1">
      <c r="B365" s="229"/>
      <c r="C365" s="230"/>
      <c r="D365" s="216" t="s">
        <v>181</v>
      </c>
      <c r="E365" s="231" t="s">
        <v>1</v>
      </c>
      <c r="F365" s="232" t="s">
        <v>539</v>
      </c>
      <c r="G365" s="230"/>
      <c r="H365" s="233">
        <v>80.465999999999994</v>
      </c>
      <c r="I365" s="234"/>
      <c r="J365" s="230"/>
      <c r="K365" s="230"/>
      <c r="L365" s="235"/>
      <c r="M365" s="236"/>
      <c r="N365" s="237"/>
      <c r="O365" s="237"/>
      <c r="P365" s="237"/>
      <c r="Q365" s="237"/>
      <c r="R365" s="237"/>
      <c r="S365" s="237"/>
      <c r="T365" s="238"/>
      <c r="AT365" s="239" t="s">
        <v>181</v>
      </c>
      <c r="AU365" s="239" t="s">
        <v>85</v>
      </c>
      <c r="AV365" s="12" t="s">
        <v>85</v>
      </c>
      <c r="AW365" s="12" t="s">
        <v>36</v>
      </c>
      <c r="AX365" s="12" t="s">
        <v>75</v>
      </c>
      <c r="AY365" s="239" t="s">
        <v>170</v>
      </c>
    </row>
    <row r="366" s="12" customFormat="1">
      <c r="B366" s="229"/>
      <c r="C366" s="230"/>
      <c r="D366" s="216" t="s">
        <v>181</v>
      </c>
      <c r="E366" s="231" t="s">
        <v>1</v>
      </c>
      <c r="F366" s="232" t="s">
        <v>540</v>
      </c>
      <c r="G366" s="230"/>
      <c r="H366" s="233">
        <v>129.59999999999999</v>
      </c>
      <c r="I366" s="234"/>
      <c r="J366" s="230"/>
      <c r="K366" s="230"/>
      <c r="L366" s="235"/>
      <c r="M366" s="236"/>
      <c r="N366" s="237"/>
      <c r="O366" s="237"/>
      <c r="P366" s="237"/>
      <c r="Q366" s="237"/>
      <c r="R366" s="237"/>
      <c r="S366" s="237"/>
      <c r="T366" s="238"/>
      <c r="AT366" s="239" t="s">
        <v>181</v>
      </c>
      <c r="AU366" s="239" t="s">
        <v>85</v>
      </c>
      <c r="AV366" s="12" t="s">
        <v>85</v>
      </c>
      <c r="AW366" s="12" t="s">
        <v>36</v>
      </c>
      <c r="AX366" s="12" t="s">
        <v>75</v>
      </c>
      <c r="AY366" s="239" t="s">
        <v>170</v>
      </c>
    </row>
    <row r="367" s="12" customFormat="1">
      <c r="B367" s="229"/>
      <c r="C367" s="230"/>
      <c r="D367" s="216" t="s">
        <v>181</v>
      </c>
      <c r="E367" s="231" t="s">
        <v>1</v>
      </c>
      <c r="F367" s="232" t="s">
        <v>541</v>
      </c>
      <c r="G367" s="230"/>
      <c r="H367" s="233">
        <v>1.6000000000000001</v>
      </c>
      <c r="I367" s="234"/>
      <c r="J367" s="230"/>
      <c r="K367" s="230"/>
      <c r="L367" s="235"/>
      <c r="M367" s="236"/>
      <c r="N367" s="237"/>
      <c r="O367" s="237"/>
      <c r="P367" s="237"/>
      <c r="Q367" s="237"/>
      <c r="R367" s="237"/>
      <c r="S367" s="237"/>
      <c r="T367" s="238"/>
      <c r="AT367" s="239" t="s">
        <v>181</v>
      </c>
      <c r="AU367" s="239" t="s">
        <v>85</v>
      </c>
      <c r="AV367" s="12" t="s">
        <v>85</v>
      </c>
      <c r="AW367" s="12" t="s">
        <v>36</v>
      </c>
      <c r="AX367" s="12" t="s">
        <v>75</v>
      </c>
      <c r="AY367" s="239" t="s">
        <v>170</v>
      </c>
    </row>
    <row r="368" s="13" customFormat="1">
      <c r="B368" s="240"/>
      <c r="C368" s="241"/>
      <c r="D368" s="216" t="s">
        <v>181</v>
      </c>
      <c r="E368" s="242" t="s">
        <v>125</v>
      </c>
      <c r="F368" s="243" t="s">
        <v>202</v>
      </c>
      <c r="G368" s="241"/>
      <c r="H368" s="244">
        <v>482.07799999999997</v>
      </c>
      <c r="I368" s="245"/>
      <c r="J368" s="241"/>
      <c r="K368" s="241"/>
      <c r="L368" s="246"/>
      <c r="M368" s="247"/>
      <c r="N368" s="248"/>
      <c r="O368" s="248"/>
      <c r="P368" s="248"/>
      <c r="Q368" s="248"/>
      <c r="R368" s="248"/>
      <c r="S368" s="248"/>
      <c r="T368" s="249"/>
      <c r="AT368" s="250" t="s">
        <v>181</v>
      </c>
      <c r="AU368" s="250" t="s">
        <v>85</v>
      </c>
      <c r="AV368" s="13" t="s">
        <v>177</v>
      </c>
      <c r="AW368" s="13" t="s">
        <v>36</v>
      </c>
      <c r="AX368" s="13" t="s">
        <v>83</v>
      </c>
      <c r="AY368" s="250" t="s">
        <v>170</v>
      </c>
    </row>
    <row r="369" s="1" customFormat="1" ht="22.5" customHeight="1">
      <c r="B369" s="36"/>
      <c r="C369" s="204" t="s">
        <v>542</v>
      </c>
      <c r="D369" s="204" t="s">
        <v>172</v>
      </c>
      <c r="E369" s="205" t="s">
        <v>543</v>
      </c>
      <c r="F369" s="206" t="s">
        <v>544</v>
      </c>
      <c r="G369" s="207" t="s">
        <v>272</v>
      </c>
      <c r="H369" s="208">
        <v>9159.482</v>
      </c>
      <c r="I369" s="209"/>
      <c r="J369" s="210">
        <f>ROUND(I369*H369,2)</f>
        <v>0</v>
      </c>
      <c r="K369" s="206" t="s">
        <v>176</v>
      </c>
      <c r="L369" s="41"/>
      <c r="M369" s="211" t="s">
        <v>1</v>
      </c>
      <c r="N369" s="212" t="s">
        <v>46</v>
      </c>
      <c r="O369" s="77"/>
      <c r="P369" s="213">
        <f>O369*H369</f>
        <v>0</v>
      </c>
      <c r="Q369" s="213">
        <v>0</v>
      </c>
      <c r="R369" s="213">
        <f>Q369*H369</f>
        <v>0</v>
      </c>
      <c r="S369" s="213">
        <v>0</v>
      </c>
      <c r="T369" s="214">
        <f>S369*H369</f>
        <v>0</v>
      </c>
      <c r="AR369" s="15" t="s">
        <v>177</v>
      </c>
      <c r="AT369" s="15" t="s">
        <v>172</v>
      </c>
      <c r="AU369" s="15" t="s">
        <v>85</v>
      </c>
      <c r="AY369" s="15" t="s">
        <v>170</v>
      </c>
      <c r="BE369" s="215">
        <f>IF(N369="základní",J369,0)</f>
        <v>0</v>
      </c>
      <c r="BF369" s="215">
        <f>IF(N369="snížená",J369,0)</f>
        <v>0</v>
      </c>
      <c r="BG369" s="215">
        <f>IF(N369="zákl. přenesená",J369,0)</f>
        <v>0</v>
      </c>
      <c r="BH369" s="215">
        <f>IF(N369="sníž. přenesená",J369,0)</f>
        <v>0</v>
      </c>
      <c r="BI369" s="215">
        <f>IF(N369="nulová",J369,0)</f>
        <v>0</v>
      </c>
      <c r="BJ369" s="15" t="s">
        <v>83</v>
      </c>
      <c r="BK369" s="215">
        <f>ROUND(I369*H369,2)</f>
        <v>0</v>
      </c>
      <c r="BL369" s="15" t="s">
        <v>177</v>
      </c>
      <c r="BM369" s="15" t="s">
        <v>545</v>
      </c>
    </row>
    <row r="370" s="1" customFormat="1">
      <c r="B370" s="36"/>
      <c r="C370" s="37"/>
      <c r="D370" s="216" t="s">
        <v>179</v>
      </c>
      <c r="E370" s="37"/>
      <c r="F370" s="217" t="s">
        <v>536</v>
      </c>
      <c r="G370" s="37"/>
      <c r="H370" s="37"/>
      <c r="I370" s="130"/>
      <c r="J370" s="37"/>
      <c r="K370" s="37"/>
      <c r="L370" s="41"/>
      <c r="M370" s="218"/>
      <c r="N370" s="77"/>
      <c r="O370" s="77"/>
      <c r="P370" s="77"/>
      <c r="Q370" s="77"/>
      <c r="R370" s="77"/>
      <c r="S370" s="77"/>
      <c r="T370" s="78"/>
      <c r="AT370" s="15" t="s">
        <v>179</v>
      </c>
      <c r="AU370" s="15" t="s">
        <v>85</v>
      </c>
    </row>
    <row r="371" s="12" customFormat="1">
      <c r="B371" s="229"/>
      <c r="C371" s="230"/>
      <c r="D371" s="216" t="s">
        <v>181</v>
      </c>
      <c r="E371" s="231" t="s">
        <v>1</v>
      </c>
      <c r="F371" s="232" t="s">
        <v>546</v>
      </c>
      <c r="G371" s="230"/>
      <c r="H371" s="233">
        <v>482.07799999999997</v>
      </c>
      <c r="I371" s="234"/>
      <c r="J371" s="230"/>
      <c r="K371" s="230"/>
      <c r="L371" s="235"/>
      <c r="M371" s="236"/>
      <c r="N371" s="237"/>
      <c r="O371" s="237"/>
      <c r="P371" s="237"/>
      <c r="Q371" s="237"/>
      <c r="R371" s="237"/>
      <c r="S371" s="237"/>
      <c r="T371" s="238"/>
      <c r="AT371" s="239" t="s">
        <v>181</v>
      </c>
      <c r="AU371" s="239" t="s">
        <v>85</v>
      </c>
      <c r="AV371" s="12" t="s">
        <v>85</v>
      </c>
      <c r="AW371" s="12" t="s">
        <v>36</v>
      </c>
      <c r="AX371" s="12" t="s">
        <v>83</v>
      </c>
      <c r="AY371" s="239" t="s">
        <v>170</v>
      </c>
    </row>
    <row r="372" s="12" customFormat="1">
      <c r="B372" s="229"/>
      <c r="C372" s="230"/>
      <c r="D372" s="216" t="s">
        <v>181</v>
      </c>
      <c r="E372" s="230"/>
      <c r="F372" s="232" t="s">
        <v>547</v>
      </c>
      <c r="G372" s="230"/>
      <c r="H372" s="233">
        <v>9159.482</v>
      </c>
      <c r="I372" s="234"/>
      <c r="J372" s="230"/>
      <c r="K372" s="230"/>
      <c r="L372" s="235"/>
      <c r="M372" s="236"/>
      <c r="N372" s="237"/>
      <c r="O372" s="237"/>
      <c r="P372" s="237"/>
      <c r="Q372" s="237"/>
      <c r="R372" s="237"/>
      <c r="S372" s="237"/>
      <c r="T372" s="238"/>
      <c r="AT372" s="239" t="s">
        <v>181</v>
      </c>
      <c r="AU372" s="239" t="s">
        <v>85</v>
      </c>
      <c r="AV372" s="12" t="s">
        <v>85</v>
      </c>
      <c r="AW372" s="12" t="s">
        <v>4</v>
      </c>
      <c r="AX372" s="12" t="s">
        <v>83</v>
      </c>
      <c r="AY372" s="239" t="s">
        <v>170</v>
      </c>
    </row>
    <row r="373" s="1" customFormat="1" ht="16.5" customHeight="1">
      <c r="B373" s="36"/>
      <c r="C373" s="204" t="s">
        <v>548</v>
      </c>
      <c r="D373" s="204" t="s">
        <v>172</v>
      </c>
      <c r="E373" s="205" t="s">
        <v>549</v>
      </c>
      <c r="F373" s="206" t="s">
        <v>550</v>
      </c>
      <c r="G373" s="207" t="s">
        <v>272</v>
      </c>
      <c r="H373" s="208">
        <v>135.5</v>
      </c>
      <c r="I373" s="209"/>
      <c r="J373" s="210">
        <f>ROUND(I373*H373,2)</f>
        <v>0</v>
      </c>
      <c r="K373" s="206" t="s">
        <v>176</v>
      </c>
      <c r="L373" s="41"/>
      <c r="M373" s="211" t="s">
        <v>1</v>
      </c>
      <c r="N373" s="212" t="s">
        <v>46</v>
      </c>
      <c r="O373" s="77"/>
      <c r="P373" s="213">
        <f>O373*H373</f>
        <v>0</v>
      </c>
      <c r="Q373" s="213">
        <v>0</v>
      </c>
      <c r="R373" s="213">
        <f>Q373*H373</f>
        <v>0</v>
      </c>
      <c r="S373" s="213">
        <v>0</v>
      </c>
      <c r="T373" s="214">
        <f>S373*H373</f>
        <v>0</v>
      </c>
      <c r="AR373" s="15" t="s">
        <v>177</v>
      </c>
      <c r="AT373" s="15" t="s">
        <v>172</v>
      </c>
      <c r="AU373" s="15" t="s">
        <v>85</v>
      </c>
      <c r="AY373" s="15" t="s">
        <v>170</v>
      </c>
      <c r="BE373" s="215">
        <f>IF(N373="základní",J373,0)</f>
        <v>0</v>
      </c>
      <c r="BF373" s="215">
        <f>IF(N373="snížená",J373,0)</f>
        <v>0</v>
      </c>
      <c r="BG373" s="215">
        <f>IF(N373="zákl. přenesená",J373,0)</f>
        <v>0</v>
      </c>
      <c r="BH373" s="215">
        <f>IF(N373="sníž. přenesená",J373,0)</f>
        <v>0</v>
      </c>
      <c r="BI373" s="215">
        <f>IF(N373="nulová",J373,0)</f>
        <v>0</v>
      </c>
      <c r="BJ373" s="15" t="s">
        <v>83</v>
      </c>
      <c r="BK373" s="215">
        <f>ROUND(I373*H373,2)</f>
        <v>0</v>
      </c>
      <c r="BL373" s="15" t="s">
        <v>177</v>
      </c>
      <c r="BM373" s="15" t="s">
        <v>551</v>
      </c>
    </row>
    <row r="374" s="1" customFormat="1">
      <c r="B374" s="36"/>
      <c r="C374" s="37"/>
      <c r="D374" s="216" t="s">
        <v>179</v>
      </c>
      <c r="E374" s="37"/>
      <c r="F374" s="217" t="s">
        <v>552</v>
      </c>
      <c r="G374" s="37"/>
      <c r="H374" s="37"/>
      <c r="I374" s="130"/>
      <c r="J374" s="37"/>
      <c r="K374" s="37"/>
      <c r="L374" s="41"/>
      <c r="M374" s="218"/>
      <c r="N374" s="77"/>
      <c r="O374" s="77"/>
      <c r="P374" s="77"/>
      <c r="Q374" s="77"/>
      <c r="R374" s="77"/>
      <c r="S374" s="77"/>
      <c r="T374" s="78"/>
      <c r="AT374" s="15" t="s">
        <v>179</v>
      </c>
      <c r="AU374" s="15" t="s">
        <v>85</v>
      </c>
    </row>
    <row r="375" s="12" customFormat="1">
      <c r="B375" s="229"/>
      <c r="C375" s="230"/>
      <c r="D375" s="216" t="s">
        <v>181</v>
      </c>
      <c r="E375" s="231" t="s">
        <v>1</v>
      </c>
      <c r="F375" s="232" t="s">
        <v>537</v>
      </c>
      <c r="G375" s="230"/>
      <c r="H375" s="233">
        <v>5.9000000000000004</v>
      </c>
      <c r="I375" s="234"/>
      <c r="J375" s="230"/>
      <c r="K375" s="230"/>
      <c r="L375" s="235"/>
      <c r="M375" s="236"/>
      <c r="N375" s="237"/>
      <c r="O375" s="237"/>
      <c r="P375" s="237"/>
      <c r="Q375" s="237"/>
      <c r="R375" s="237"/>
      <c r="S375" s="237"/>
      <c r="T375" s="238"/>
      <c r="AT375" s="239" t="s">
        <v>181</v>
      </c>
      <c r="AU375" s="239" t="s">
        <v>85</v>
      </c>
      <c r="AV375" s="12" t="s">
        <v>85</v>
      </c>
      <c r="AW375" s="12" t="s">
        <v>36</v>
      </c>
      <c r="AX375" s="12" t="s">
        <v>75</v>
      </c>
      <c r="AY375" s="239" t="s">
        <v>170</v>
      </c>
    </row>
    <row r="376" s="12" customFormat="1">
      <c r="B376" s="229"/>
      <c r="C376" s="230"/>
      <c r="D376" s="216" t="s">
        <v>181</v>
      </c>
      <c r="E376" s="231" t="s">
        <v>1</v>
      </c>
      <c r="F376" s="232" t="s">
        <v>540</v>
      </c>
      <c r="G376" s="230"/>
      <c r="H376" s="233">
        <v>129.59999999999999</v>
      </c>
      <c r="I376" s="234"/>
      <c r="J376" s="230"/>
      <c r="K376" s="230"/>
      <c r="L376" s="235"/>
      <c r="M376" s="236"/>
      <c r="N376" s="237"/>
      <c r="O376" s="237"/>
      <c r="P376" s="237"/>
      <c r="Q376" s="237"/>
      <c r="R376" s="237"/>
      <c r="S376" s="237"/>
      <c r="T376" s="238"/>
      <c r="AT376" s="239" t="s">
        <v>181</v>
      </c>
      <c r="AU376" s="239" t="s">
        <v>85</v>
      </c>
      <c r="AV376" s="12" t="s">
        <v>85</v>
      </c>
      <c r="AW376" s="12" t="s">
        <v>36</v>
      </c>
      <c r="AX376" s="12" t="s">
        <v>75</v>
      </c>
      <c r="AY376" s="239" t="s">
        <v>170</v>
      </c>
    </row>
    <row r="377" s="13" customFormat="1">
      <c r="B377" s="240"/>
      <c r="C377" s="241"/>
      <c r="D377" s="216" t="s">
        <v>181</v>
      </c>
      <c r="E377" s="242" t="s">
        <v>1</v>
      </c>
      <c r="F377" s="243" t="s">
        <v>202</v>
      </c>
      <c r="G377" s="241"/>
      <c r="H377" s="244">
        <v>135.5</v>
      </c>
      <c r="I377" s="245"/>
      <c r="J377" s="241"/>
      <c r="K377" s="241"/>
      <c r="L377" s="246"/>
      <c r="M377" s="247"/>
      <c r="N377" s="248"/>
      <c r="O377" s="248"/>
      <c r="P377" s="248"/>
      <c r="Q377" s="248"/>
      <c r="R377" s="248"/>
      <c r="S377" s="248"/>
      <c r="T377" s="249"/>
      <c r="AT377" s="250" t="s">
        <v>181</v>
      </c>
      <c r="AU377" s="250" t="s">
        <v>85</v>
      </c>
      <c r="AV377" s="13" t="s">
        <v>177</v>
      </c>
      <c r="AW377" s="13" t="s">
        <v>36</v>
      </c>
      <c r="AX377" s="13" t="s">
        <v>83</v>
      </c>
      <c r="AY377" s="250" t="s">
        <v>170</v>
      </c>
    </row>
    <row r="378" s="1" customFormat="1" ht="16.5" customHeight="1">
      <c r="B378" s="36"/>
      <c r="C378" s="204" t="s">
        <v>553</v>
      </c>
      <c r="D378" s="204" t="s">
        <v>172</v>
      </c>
      <c r="E378" s="205" t="s">
        <v>554</v>
      </c>
      <c r="F378" s="206" t="s">
        <v>555</v>
      </c>
      <c r="G378" s="207" t="s">
        <v>272</v>
      </c>
      <c r="H378" s="208">
        <v>264.512</v>
      </c>
      <c r="I378" s="209"/>
      <c r="J378" s="210">
        <f>ROUND(I378*H378,2)</f>
        <v>0</v>
      </c>
      <c r="K378" s="206" t="s">
        <v>176</v>
      </c>
      <c r="L378" s="41"/>
      <c r="M378" s="211" t="s">
        <v>1</v>
      </c>
      <c r="N378" s="212" t="s">
        <v>46</v>
      </c>
      <c r="O378" s="77"/>
      <c r="P378" s="213">
        <f>O378*H378</f>
        <v>0</v>
      </c>
      <c r="Q378" s="213">
        <v>0</v>
      </c>
      <c r="R378" s="213">
        <f>Q378*H378</f>
        <v>0</v>
      </c>
      <c r="S378" s="213">
        <v>0</v>
      </c>
      <c r="T378" s="214">
        <f>S378*H378</f>
        <v>0</v>
      </c>
      <c r="AR378" s="15" t="s">
        <v>177</v>
      </c>
      <c r="AT378" s="15" t="s">
        <v>172</v>
      </c>
      <c r="AU378" s="15" t="s">
        <v>85</v>
      </c>
      <c r="AY378" s="15" t="s">
        <v>170</v>
      </c>
      <c r="BE378" s="215">
        <f>IF(N378="základní",J378,0)</f>
        <v>0</v>
      </c>
      <c r="BF378" s="215">
        <f>IF(N378="snížená",J378,0)</f>
        <v>0</v>
      </c>
      <c r="BG378" s="215">
        <f>IF(N378="zákl. přenesená",J378,0)</f>
        <v>0</v>
      </c>
      <c r="BH378" s="215">
        <f>IF(N378="sníž. přenesená",J378,0)</f>
        <v>0</v>
      </c>
      <c r="BI378" s="215">
        <f>IF(N378="nulová",J378,0)</f>
        <v>0</v>
      </c>
      <c r="BJ378" s="15" t="s">
        <v>83</v>
      </c>
      <c r="BK378" s="215">
        <f>ROUND(I378*H378,2)</f>
        <v>0</v>
      </c>
      <c r="BL378" s="15" t="s">
        <v>177</v>
      </c>
      <c r="BM378" s="15" t="s">
        <v>556</v>
      </c>
    </row>
    <row r="379" s="1" customFormat="1">
      <c r="B379" s="36"/>
      <c r="C379" s="37"/>
      <c r="D379" s="216" t="s">
        <v>179</v>
      </c>
      <c r="E379" s="37"/>
      <c r="F379" s="217" t="s">
        <v>552</v>
      </c>
      <c r="G379" s="37"/>
      <c r="H379" s="37"/>
      <c r="I379" s="130"/>
      <c r="J379" s="37"/>
      <c r="K379" s="37"/>
      <c r="L379" s="41"/>
      <c r="M379" s="218"/>
      <c r="N379" s="77"/>
      <c r="O379" s="77"/>
      <c r="P379" s="77"/>
      <c r="Q379" s="77"/>
      <c r="R379" s="77"/>
      <c r="S379" s="77"/>
      <c r="T379" s="78"/>
      <c r="AT379" s="15" t="s">
        <v>179</v>
      </c>
      <c r="AU379" s="15" t="s">
        <v>85</v>
      </c>
    </row>
    <row r="380" s="12" customFormat="1">
      <c r="B380" s="229"/>
      <c r="C380" s="230"/>
      <c r="D380" s="216" t="s">
        <v>181</v>
      </c>
      <c r="E380" s="231" t="s">
        <v>1</v>
      </c>
      <c r="F380" s="232" t="s">
        <v>538</v>
      </c>
      <c r="G380" s="230"/>
      <c r="H380" s="233">
        <v>264.512</v>
      </c>
      <c r="I380" s="234"/>
      <c r="J380" s="230"/>
      <c r="K380" s="230"/>
      <c r="L380" s="235"/>
      <c r="M380" s="236"/>
      <c r="N380" s="237"/>
      <c r="O380" s="237"/>
      <c r="P380" s="237"/>
      <c r="Q380" s="237"/>
      <c r="R380" s="237"/>
      <c r="S380" s="237"/>
      <c r="T380" s="238"/>
      <c r="AT380" s="239" t="s">
        <v>181</v>
      </c>
      <c r="AU380" s="239" t="s">
        <v>85</v>
      </c>
      <c r="AV380" s="12" t="s">
        <v>85</v>
      </c>
      <c r="AW380" s="12" t="s">
        <v>36</v>
      </c>
      <c r="AX380" s="12" t="s">
        <v>75</v>
      </c>
      <c r="AY380" s="239" t="s">
        <v>170</v>
      </c>
    </row>
    <row r="381" s="13" customFormat="1">
      <c r="B381" s="240"/>
      <c r="C381" s="241"/>
      <c r="D381" s="216" t="s">
        <v>181</v>
      </c>
      <c r="E381" s="242" t="s">
        <v>1</v>
      </c>
      <c r="F381" s="243" t="s">
        <v>202</v>
      </c>
      <c r="G381" s="241"/>
      <c r="H381" s="244">
        <v>264.512</v>
      </c>
      <c r="I381" s="245"/>
      <c r="J381" s="241"/>
      <c r="K381" s="241"/>
      <c r="L381" s="246"/>
      <c r="M381" s="247"/>
      <c r="N381" s="248"/>
      <c r="O381" s="248"/>
      <c r="P381" s="248"/>
      <c r="Q381" s="248"/>
      <c r="R381" s="248"/>
      <c r="S381" s="248"/>
      <c r="T381" s="249"/>
      <c r="AT381" s="250" t="s">
        <v>181</v>
      </c>
      <c r="AU381" s="250" t="s">
        <v>85</v>
      </c>
      <c r="AV381" s="13" t="s">
        <v>177</v>
      </c>
      <c r="AW381" s="13" t="s">
        <v>36</v>
      </c>
      <c r="AX381" s="13" t="s">
        <v>83</v>
      </c>
      <c r="AY381" s="250" t="s">
        <v>170</v>
      </c>
    </row>
    <row r="382" s="1" customFormat="1" ht="16.5" customHeight="1">
      <c r="B382" s="36"/>
      <c r="C382" s="204" t="s">
        <v>557</v>
      </c>
      <c r="D382" s="204" t="s">
        <v>172</v>
      </c>
      <c r="E382" s="205" t="s">
        <v>558</v>
      </c>
      <c r="F382" s="206" t="s">
        <v>559</v>
      </c>
      <c r="G382" s="207" t="s">
        <v>272</v>
      </c>
      <c r="H382" s="208">
        <v>3194.7139999999999</v>
      </c>
      <c r="I382" s="209"/>
      <c r="J382" s="210">
        <f>ROUND(I382*H382,2)</f>
        <v>0</v>
      </c>
      <c r="K382" s="206" t="s">
        <v>176</v>
      </c>
      <c r="L382" s="41"/>
      <c r="M382" s="211" t="s">
        <v>1</v>
      </c>
      <c r="N382" s="212" t="s">
        <v>46</v>
      </c>
      <c r="O382" s="77"/>
      <c r="P382" s="213">
        <f>O382*H382</f>
        <v>0</v>
      </c>
      <c r="Q382" s="213">
        <v>0</v>
      </c>
      <c r="R382" s="213">
        <f>Q382*H382</f>
        <v>0</v>
      </c>
      <c r="S382" s="213">
        <v>0</v>
      </c>
      <c r="T382" s="214">
        <f>S382*H382</f>
        <v>0</v>
      </c>
      <c r="AR382" s="15" t="s">
        <v>177</v>
      </c>
      <c r="AT382" s="15" t="s">
        <v>172</v>
      </c>
      <c r="AU382" s="15" t="s">
        <v>85</v>
      </c>
      <c r="AY382" s="15" t="s">
        <v>170</v>
      </c>
      <c r="BE382" s="215">
        <f>IF(N382="základní",J382,0)</f>
        <v>0</v>
      </c>
      <c r="BF382" s="215">
        <f>IF(N382="snížená",J382,0)</f>
        <v>0</v>
      </c>
      <c r="BG382" s="215">
        <f>IF(N382="zákl. přenesená",J382,0)</f>
        <v>0</v>
      </c>
      <c r="BH382" s="215">
        <f>IF(N382="sníž. přenesená",J382,0)</f>
        <v>0</v>
      </c>
      <c r="BI382" s="215">
        <f>IF(N382="nulová",J382,0)</f>
        <v>0</v>
      </c>
      <c r="BJ382" s="15" t="s">
        <v>83</v>
      </c>
      <c r="BK382" s="215">
        <f>ROUND(I382*H382,2)</f>
        <v>0</v>
      </c>
      <c r="BL382" s="15" t="s">
        <v>177</v>
      </c>
      <c r="BM382" s="15" t="s">
        <v>560</v>
      </c>
    </row>
    <row r="383" s="1" customFormat="1">
      <c r="B383" s="36"/>
      <c r="C383" s="37"/>
      <c r="D383" s="216" t="s">
        <v>179</v>
      </c>
      <c r="E383" s="37"/>
      <c r="F383" s="217" t="s">
        <v>552</v>
      </c>
      <c r="G383" s="37"/>
      <c r="H383" s="37"/>
      <c r="I383" s="130"/>
      <c r="J383" s="37"/>
      <c r="K383" s="37"/>
      <c r="L383" s="41"/>
      <c r="M383" s="218"/>
      <c r="N383" s="77"/>
      <c r="O383" s="77"/>
      <c r="P383" s="77"/>
      <c r="Q383" s="77"/>
      <c r="R383" s="77"/>
      <c r="S383" s="77"/>
      <c r="T383" s="78"/>
      <c r="AT383" s="15" t="s">
        <v>179</v>
      </c>
      <c r="AU383" s="15" t="s">
        <v>85</v>
      </c>
    </row>
    <row r="384" s="12" customFormat="1">
      <c r="B384" s="229"/>
      <c r="C384" s="230"/>
      <c r="D384" s="216" t="s">
        <v>181</v>
      </c>
      <c r="E384" s="231" t="s">
        <v>1</v>
      </c>
      <c r="F384" s="232" t="s">
        <v>523</v>
      </c>
      <c r="G384" s="230"/>
      <c r="H384" s="233">
        <v>2998.3890000000001</v>
      </c>
      <c r="I384" s="234"/>
      <c r="J384" s="230"/>
      <c r="K384" s="230"/>
      <c r="L384" s="235"/>
      <c r="M384" s="236"/>
      <c r="N384" s="237"/>
      <c r="O384" s="237"/>
      <c r="P384" s="237"/>
      <c r="Q384" s="237"/>
      <c r="R384" s="237"/>
      <c r="S384" s="237"/>
      <c r="T384" s="238"/>
      <c r="AT384" s="239" t="s">
        <v>181</v>
      </c>
      <c r="AU384" s="239" t="s">
        <v>85</v>
      </c>
      <c r="AV384" s="12" t="s">
        <v>85</v>
      </c>
      <c r="AW384" s="12" t="s">
        <v>36</v>
      </c>
      <c r="AX384" s="12" t="s">
        <v>75</v>
      </c>
      <c r="AY384" s="239" t="s">
        <v>170</v>
      </c>
    </row>
    <row r="385" s="12" customFormat="1">
      <c r="B385" s="229"/>
      <c r="C385" s="230"/>
      <c r="D385" s="216" t="s">
        <v>181</v>
      </c>
      <c r="E385" s="231" t="s">
        <v>1</v>
      </c>
      <c r="F385" s="232" t="s">
        <v>539</v>
      </c>
      <c r="G385" s="230"/>
      <c r="H385" s="233">
        <v>80.465999999999994</v>
      </c>
      <c r="I385" s="234"/>
      <c r="J385" s="230"/>
      <c r="K385" s="230"/>
      <c r="L385" s="235"/>
      <c r="M385" s="236"/>
      <c r="N385" s="237"/>
      <c r="O385" s="237"/>
      <c r="P385" s="237"/>
      <c r="Q385" s="237"/>
      <c r="R385" s="237"/>
      <c r="S385" s="237"/>
      <c r="T385" s="238"/>
      <c r="AT385" s="239" t="s">
        <v>181</v>
      </c>
      <c r="AU385" s="239" t="s">
        <v>85</v>
      </c>
      <c r="AV385" s="12" t="s">
        <v>85</v>
      </c>
      <c r="AW385" s="12" t="s">
        <v>36</v>
      </c>
      <c r="AX385" s="12" t="s">
        <v>75</v>
      </c>
      <c r="AY385" s="239" t="s">
        <v>170</v>
      </c>
    </row>
    <row r="386" s="12" customFormat="1">
      <c r="B386" s="229"/>
      <c r="C386" s="230"/>
      <c r="D386" s="216" t="s">
        <v>181</v>
      </c>
      <c r="E386" s="231" t="s">
        <v>1</v>
      </c>
      <c r="F386" s="232" t="s">
        <v>525</v>
      </c>
      <c r="G386" s="230"/>
      <c r="H386" s="233">
        <v>115.859</v>
      </c>
      <c r="I386" s="234"/>
      <c r="J386" s="230"/>
      <c r="K386" s="230"/>
      <c r="L386" s="235"/>
      <c r="M386" s="236"/>
      <c r="N386" s="237"/>
      <c r="O386" s="237"/>
      <c r="P386" s="237"/>
      <c r="Q386" s="237"/>
      <c r="R386" s="237"/>
      <c r="S386" s="237"/>
      <c r="T386" s="238"/>
      <c r="AT386" s="239" t="s">
        <v>181</v>
      </c>
      <c r="AU386" s="239" t="s">
        <v>85</v>
      </c>
      <c r="AV386" s="12" t="s">
        <v>85</v>
      </c>
      <c r="AW386" s="12" t="s">
        <v>36</v>
      </c>
      <c r="AX386" s="12" t="s">
        <v>75</v>
      </c>
      <c r="AY386" s="239" t="s">
        <v>170</v>
      </c>
    </row>
    <row r="387" s="13" customFormat="1">
      <c r="B387" s="240"/>
      <c r="C387" s="241"/>
      <c r="D387" s="216" t="s">
        <v>181</v>
      </c>
      <c r="E387" s="242" t="s">
        <v>1</v>
      </c>
      <c r="F387" s="243" t="s">
        <v>202</v>
      </c>
      <c r="G387" s="241"/>
      <c r="H387" s="244">
        <v>3194.7139999999999</v>
      </c>
      <c r="I387" s="245"/>
      <c r="J387" s="241"/>
      <c r="K387" s="241"/>
      <c r="L387" s="246"/>
      <c r="M387" s="247"/>
      <c r="N387" s="248"/>
      <c r="O387" s="248"/>
      <c r="P387" s="248"/>
      <c r="Q387" s="248"/>
      <c r="R387" s="248"/>
      <c r="S387" s="248"/>
      <c r="T387" s="249"/>
      <c r="AT387" s="250" t="s">
        <v>181</v>
      </c>
      <c r="AU387" s="250" t="s">
        <v>85</v>
      </c>
      <c r="AV387" s="13" t="s">
        <v>177</v>
      </c>
      <c r="AW387" s="13" t="s">
        <v>36</v>
      </c>
      <c r="AX387" s="13" t="s">
        <v>83</v>
      </c>
      <c r="AY387" s="250" t="s">
        <v>170</v>
      </c>
    </row>
    <row r="388" s="1" customFormat="1" ht="16.5" customHeight="1">
      <c r="B388" s="36"/>
      <c r="C388" s="204" t="s">
        <v>561</v>
      </c>
      <c r="D388" s="204" t="s">
        <v>172</v>
      </c>
      <c r="E388" s="205" t="s">
        <v>562</v>
      </c>
      <c r="F388" s="206" t="s">
        <v>563</v>
      </c>
      <c r="G388" s="207" t="s">
        <v>272</v>
      </c>
      <c r="H388" s="208">
        <v>792.05100000000004</v>
      </c>
      <c r="I388" s="209"/>
      <c r="J388" s="210">
        <f>ROUND(I388*H388,2)</f>
        <v>0</v>
      </c>
      <c r="K388" s="206" t="s">
        <v>1</v>
      </c>
      <c r="L388" s="41"/>
      <c r="M388" s="211" t="s">
        <v>1</v>
      </c>
      <c r="N388" s="212" t="s">
        <v>46</v>
      </c>
      <c r="O388" s="77"/>
      <c r="P388" s="213">
        <f>O388*H388</f>
        <v>0</v>
      </c>
      <c r="Q388" s="213">
        <v>0</v>
      </c>
      <c r="R388" s="213">
        <f>Q388*H388</f>
        <v>0</v>
      </c>
      <c r="S388" s="213">
        <v>0</v>
      </c>
      <c r="T388" s="214">
        <f>S388*H388</f>
        <v>0</v>
      </c>
      <c r="AR388" s="15" t="s">
        <v>177</v>
      </c>
      <c r="AT388" s="15" t="s">
        <v>172</v>
      </c>
      <c r="AU388" s="15" t="s">
        <v>85</v>
      </c>
      <c r="AY388" s="15" t="s">
        <v>170</v>
      </c>
      <c r="BE388" s="215">
        <f>IF(N388="základní",J388,0)</f>
        <v>0</v>
      </c>
      <c r="BF388" s="215">
        <f>IF(N388="snížená",J388,0)</f>
        <v>0</v>
      </c>
      <c r="BG388" s="215">
        <f>IF(N388="zákl. přenesená",J388,0)</f>
        <v>0</v>
      </c>
      <c r="BH388" s="215">
        <f>IF(N388="sníž. přenesená",J388,0)</f>
        <v>0</v>
      </c>
      <c r="BI388" s="215">
        <f>IF(N388="nulová",J388,0)</f>
        <v>0</v>
      </c>
      <c r="BJ388" s="15" t="s">
        <v>83</v>
      </c>
      <c r="BK388" s="215">
        <f>ROUND(I388*H388,2)</f>
        <v>0</v>
      </c>
      <c r="BL388" s="15" t="s">
        <v>177</v>
      </c>
      <c r="BM388" s="15" t="s">
        <v>564</v>
      </c>
    </row>
    <row r="389" s="12" customFormat="1">
      <c r="B389" s="229"/>
      <c r="C389" s="230"/>
      <c r="D389" s="216" t="s">
        <v>181</v>
      </c>
      <c r="E389" s="231" t="s">
        <v>1</v>
      </c>
      <c r="F389" s="232" t="s">
        <v>524</v>
      </c>
      <c r="G389" s="230"/>
      <c r="H389" s="233">
        <v>792.05100000000004</v>
      </c>
      <c r="I389" s="234"/>
      <c r="J389" s="230"/>
      <c r="K389" s="230"/>
      <c r="L389" s="235"/>
      <c r="M389" s="236"/>
      <c r="N389" s="237"/>
      <c r="O389" s="237"/>
      <c r="P389" s="237"/>
      <c r="Q389" s="237"/>
      <c r="R389" s="237"/>
      <c r="S389" s="237"/>
      <c r="T389" s="238"/>
      <c r="AT389" s="239" t="s">
        <v>181</v>
      </c>
      <c r="AU389" s="239" t="s">
        <v>85</v>
      </c>
      <c r="AV389" s="12" t="s">
        <v>85</v>
      </c>
      <c r="AW389" s="12" t="s">
        <v>36</v>
      </c>
      <c r="AX389" s="12" t="s">
        <v>83</v>
      </c>
      <c r="AY389" s="239" t="s">
        <v>170</v>
      </c>
    </row>
    <row r="390" s="10" customFormat="1" ht="22.8" customHeight="1">
      <c r="B390" s="188"/>
      <c r="C390" s="189"/>
      <c r="D390" s="190" t="s">
        <v>74</v>
      </c>
      <c r="E390" s="202" t="s">
        <v>565</v>
      </c>
      <c r="F390" s="202" t="s">
        <v>566</v>
      </c>
      <c r="G390" s="189"/>
      <c r="H390" s="189"/>
      <c r="I390" s="192"/>
      <c r="J390" s="203">
        <f>BK390</f>
        <v>0</v>
      </c>
      <c r="K390" s="189"/>
      <c r="L390" s="194"/>
      <c r="M390" s="195"/>
      <c r="N390" s="196"/>
      <c r="O390" s="196"/>
      <c r="P390" s="197">
        <f>SUM(P391:P392)</f>
        <v>0</v>
      </c>
      <c r="Q390" s="196"/>
      <c r="R390" s="197">
        <f>SUM(R391:R392)</f>
        <v>0</v>
      </c>
      <c r="S390" s="196"/>
      <c r="T390" s="198">
        <f>SUM(T391:T392)</f>
        <v>0</v>
      </c>
      <c r="AR390" s="199" t="s">
        <v>83</v>
      </c>
      <c r="AT390" s="200" t="s">
        <v>74</v>
      </c>
      <c r="AU390" s="200" t="s">
        <v>83</v>
      </c>
      <c r="AY390" s="199" t="s">
        <v>170</v>
      </c>
      <c r="BK390" s="201">
        <f>SUM(BK391:BK392)</f>
        <v>0</v>
      </c>
    </row>
    <row r="391" s="1" customFormat="1" ht="22.5" customHeight="1">
      <c r="B391" s="36"/>
      <c r="C391" s="204" t="s">
        <v>567</v>
      </c>
      <c r="D391" s="204" t="s">
        <v>172</v>
      </c>
      <c r="E391" s="205" t="s">
        <v>568</v>
      </c>
      <c r="F391" s="206" t="s">
        <v>569</v>
      </c>
      <c r="G391" s="207" t="s">
        <v>272</v>
      </c>
      <c r="H391" s="208">
        <v>685.06399999999996</v>
      </c>
      <c r="I391" s="209"/>
      <c r="J391" s="210">
        <f>ROUND(I391*H391,2)</f>
        <v>0</v>
      </c>
      <c r="K391" s="206" t="s">
        <v>176</v>
      </c>
      <c r="L391" s="41"/>
      <c r="M391" s="211" t="s">
        <v>1</v>
      </c>
      <c r="N391" s="212" t="s">
        <v>46</v>
      </c>
      <c r="O391" s="77"/>
      <c r="P391" s="213">
        <f>O391*H391</f>
        <v>0</v>
      </c>
      <c r="Q391" s="213">
        <v>0</v>
      </c>
      <c r="R391" s="213">
        <f>Q391*H391</f>
        <v>0</v>
      </c>
      <c r="S391" s="213">
        <v>0</v>
      </c>
      <c r="T391" s="214">
        <f>S391*H391</f>
        <v>0</v>
      </c>
      <c r="AR391" s="15" t="s">
        <v>177</v>
      </c>
      <c r="AT391" s="15" t="s">
        <v>172</v>
      </c>
      <c r="AU391" s="15" t="s">
        <v>85</v>
      </c>
      <c r="AY391" s="15" t="s">
        <v>170</v>
      </c>
      <c r="BE391" s="215">
        <f>IF(N391="základní",J391,0)</f>
        <v>0</v>
      </c>
      <c r="BF391" s="215">
        <f>IF(N391="snížená",J391,0)</f>
        <v>0</v>
      </c>
      <c r="BG391" s="215">
        <f>IF(N391="zákl. přenesená",J391,0)</f>
        <v>0</v>
      </c>
      <c r="BH391" s="215">
        <f>IF(N391="sníž. přenesená",J391,0)</f>
        <v>0</v>
      </c>
      <c r="BI391" s="215">
        <f>IF(N391="nulová",J391,0)</f>
        <v>0</v>
      </c>
      <c r="BJ391" s="15" t="s">
        <v>83</v>
      </c>
      <c r="BK391" s="215">
        <f>ROUND(I391*H391,2)</f>
        <v>0</v>
      </c>
      <c r="BL391" s="15" t="s">
        <v>177</v>
      </c>
      <c r="BM391" s="15" t="s">
        <v>570</v>
      </c>
    </row>
    <row r="392" s="1" customFormat="1">
      <c r="B392" s="36"/>
      <c r="C392" s="37"/>
      <c r="D392" s="216" t="s">
        <v>179</v>
      </c>
      <c r="E392" s="37"/>
      <c r="F392" s="217" t="s">
        <v>571</v>
      </c>
      <c r="G392" s="37"/>
      <c r="H392" s="37"/>
      <c r="I392" s="130"/>
      <c r="J392" s="37"/>
      <c r="K392" s="37"/>
      <c r="L392" s="41"/>
      <c r="M392" s="218"/>
      <c r="N392" s="77"/>
      <c r="O392" s="77"/>
      <c r="P392" s="77"/>
      <c r="Q392" s="77"/>
      <c r="R392" s="77"/>
      <c r="S392" s="77"/>
      <c r="T392" s="78"/>
      <c r="AT392" s="15" t="s">
        <v>179</v>
      </c>
      <c r="AU392" s="15" t="s">
        <v>85</v>
      </c>
    </row>
    <row r="393" s="10" customFormat="1" ht="25.92" customHeight="1">
      <c r="B393" s="188"/>
      <c r="C393" s="189"/>
      <c r="D393" s="190" t="s">
        <v>74</v>
      </c>
      <c r="E393" s="191" t="s">
        <v>572</v>
      </c>
      <c r="F393" s="191" t="s">
        <v>573</v>
      </c>
      <c r="G393" s="189"/>
      <c r="H393" s="189"/>
      <c r="I393" s="192"/>
      <c r="J393" s="193">
        <f>BK393</f>
        <v>0</v>
      </c>
      <c r="K393" s="189"/>
      <c r="L393" s="194"/>
      <c r="M393" s="195"/>
      <c r="N393" s="196"/>
      <c r="O393" s="196"/>
      <c r="P393" s="197">
        <f>P394</f>
        <v>0</v>
      </c>
      <c r="Q393" s="196"/>
      <c r="R393" s="197">
        <f>R394</f>
        <v>0</v>
      </c>
      <c r="S393" s="196"/>
      <c r="T393" s="198">
        <f>T394</f>
        <v>0</v>
      </c>
      <c r="AR393" s="199" t="s">
        <v>85</v>
      </c>
      <c r="AT393" s="200" t="s">
        <v>74</v>
      </c>
      <c r="AU393" s="200" t="s">
        <v>75</v>
      </c>
      <c r="AY393" s="199" t="s">
        <v>170</v>
      </c>
      <c r="BK393" s="201">
        <f>BK394</f>
        <v>0</v>
      </c>
    </row>
    <row r="394" s="10" customFormat="1" ht="22.8" customHeight="1">
      <c r="B394" s="188"/>
      <c r="C394" s="189"/>
      <c r="D394" s="190" t="s">
        <v>74</v>
      </c>
      <c r="E394" s="202" t="s">
        <v>574</v>
      </c>
      <c r="F394" s="202" t="s">
        <v>575</v>
      </c>
      <c r="G394" s="189"/>
      <c r="H394" s="189"/>
      <c r="I394" s="192"/>
      <c r="J394" s="203">
        <f>BK394</f>
        <v>0</v>
      </c>
      <c r="K394" s="189"/>
      <c r="L394" s="194"/>
      <c r="M394" s="195"/>
      <c r="N394" s="196"/>
      <c r="O394" s="196"/>
      <c r="P394" s="197">
        <f>SUM(P395:P400)</f>
        <v>0</v>
      </c>
      <c r="Q394" s="196"/>
      <c r="R394" s="197">
        <f>SUM(R395:R400)</f>
        <v>0</v>
      </c>
      <c r="S394" s="196"/>
      <c r="T394" s="198">
        <f>SUM(T395:T400)</f>
        <v>0</v>
      </c>
      <c r="AR394" s="199" t="s">
        <v>85</v>
      </c>
      <c r="AT394" s="200" t="s">
        <v>74</v>
      </c>
      <c r="AU394" s="200" t="s">
        <v>83</v>
      </c>
      <c r="AY394" s="199" t="s">
        <v>170</v>
      </c>
      <c r="BK394" s="201">
        <f>SUM(BK395:BK400)</f>
        <v>0</v>
      </c>
    </row>
    <row r="395" s="1" customFormat="1" ht="16.5" customHeight="1">
      <c r="B395" s="36"/>
      <c r="C395" s="204" t="s">
        <v>576</v>
      </c>
      <c r="D395" s="204" t="s">
        <v>172</v>
      </c>
      <c r="E395" s="205" t="s">
        <v>577</v>
      </c>
      <c r="F395" s="206" t="s">
        <v>578</v>
      </c>
      <c r="G395" s="207" t="s">
        <v>175</v>
      </c>
      <c r="H395" s="208">
        <v>213.69999999999999</v>
      </c>
      <c r="I395" s="209"/>
      <c r="J395" s="210">
        <f>ROUND(I395*H395,2)</f>
        <v>0</v>
      </c>
      <c r="K395" s="206" t="s">
        <v>1</v>
      </c>
      <c r="L395" s="41"/>
      <c r="M395" s="211" t="s">
        <v>1</v>
      </c>
      <c r="N395" s="212" t="s">
        <v>46</v>
      </c>
      <c r="O395" s="77"/>
      <c r="P395" s="213">
        <f>O395*H395</f>
        <v>0</v>
      </c>
      <c r="Q395" s="213">
        <v>0</v>
      </c>
      <c r="R395" s="213">
        <f>Q395*H395</f>
        <v>0</v>
      </c>
      <c r="S395" s="213">
        <v>0</v>
      </c>
      <c r="T395" s="214">
        <f>S395*H395</f>
        <v>0</v>
      </c>
      <c r="AR395" s="15" t="s">
        <v>264</v>
      </c>
      <c r="AT395" s="15" t="s">
        <v>172</v>
      </c>
      <c r="AU395" s="15" t="s">
        <v>85</v>
      </c>
      <c r="AY395" s="15" t="s">
        <v>170</v>
      </c>
      <c r="BE395" s="215">
        <f>IF(N395="základní",J395,0)</f>
        <v>0</v>
      </c>
      <c r="BF395" s="215">
        <f>IF(N395="snížená",J395,0)</f>
        <v>0</v>
      </c>
      <c r="BG395" s="215">
        <f>IF(N395="zákl. přenesená",J395,0)</f>
        <v>0</v>
      </c>
      <c r="BH395" s="215">
        <f>IF(N395="sníž. přenesená",J395,0)</f>
        <v>0</v>
      </c>
      <c r="BI395" s="215">
        <f>IF(N395="nulová",J395,0)</f>
        <v>0</v>
      </c>
      <c r="BJ395" s="15" t="s">
        <v>83</v>
      </c>
      <c r="BK395" s="215">
        <f>ROUND(I395*H395,2)</f>
        <v>0</v>
      </c>
      <c r="BL395" s="15" t="s">
        <v>264</v>
      </c>
      <c r="BM395" s="15" t="s">
        <v>579</v>
      </c>
    </row>
    <row r="396" s="11" customFormat="1">
      <c r="B396" s="219"/>
      <c r="C396" s="220"/>
      <c r="D396" s="216" t="s">
        <v>181</v>
      </c>
      <c r="E396" s="221" t="s">
        <v>1</v>
      </c>
      <c r="F396" s="222" t="s">
        <v>182</v>
      </c>
      <c r="G396" s="220"/>
      <c r="H396" s="221" t="s">
        <v>1</v>
      </c>
      <c r="I396" s="223"/>
      <c r="J396" s="220"/>
      <c r="K396" s="220"/>
      <c r="L396" s="224"/>
      <c r="M396" s="225"/>
      <c r="N396" s="226"/>
      <c r="O396" s="226"/>
      <c r="P396" s="226"/>
      <c r="Q396" s="226"/>
      <c r="R396" s="226"/>
      <c r="S396" s="226"/>
      <c r="T396" s="227"/>
      <c r="AT396" s="228" t="s">
        <v>181</v>
      </c>
      <c r="AU396" s="228" t="s">
        <v>85</v>
      </c>
      <c r="AV396" s="11" t="s">
        <v>83</v>
      </c>
      <c r="AW396" s="11" t="s">
        <v>36</v>
      </c>
      <c r="AX396" s="11" t="s">
        <v>75</v>
      </c>
      <c r="AY396" s="228" t="s">
        <v>170</v>
      </c>
    </row>
    <row r="397" s="12" customFormat="1">
      <c r="B397" s="229"/>
      <c r="C397" s="230"/>
      <c r="D397" s="216" t="s">
        <v>181</v>
      </c>
      <c r="E397" s="231" t="s">
        <v>1</v>
      </c>
      <c r="F397" s="232" t="s">
        <v>424</v>
      </c>
      <c r="G397" s="230"/>
      <c r="H397" s="233">
        <v>213.69999999999999</v>
      </c>
      <c r="I397" s="234"/>
      <c r="J397" s="230"/>
      <c r="K397" s="230"/>
      <c r="L397" s="235"/>
      <c r="M397" s="236"/>
      <c r="N397" s="237"/>
      <c r="O397" s="237"/>
      <c r="P397" s="237"/>
      <c r="Q397" s="237"/>
      <c r="R397" s="237"/>
      <c r="S397" s="237"/>
      <c r="T397" s="238"/>
      <c r="AT397" s="239" t="s">
        <v>181</v>
      </c>
      <c r="AU397" s="239" t="s">
        <v>85</v>
      </c>
      <c r="AV397" s="12" t="s">
        <v>85</v>
      </c>
      <c r="AW397" s="12" t="s">
        <v>36</v>
      </c>
      <c r="AX397" s="12" t="s">
        <v>83</v>
      </c>
      <c r="AY397" s="239" t="s">
        <v>170</v>
      </c>
    </row>
    <row r="398" s="1" customFormat="1" ht="16.5" customHeight="1">
      <c r="B398" s="36"/>
      <c r="C398" s="204" t="s">
        <v>580</v>
      </c>
      <c r="D398" s="204" t="s">
        <v>172</v>
      </c>
      <c r="E398" s="205" t="s">
        <v>581</v>
      </c>
      <c r="F398" s="206" t="s">
        <v>582</v>
      </c>
      <c r="G398" s="207" t="s">
        <v>175</v>
      </c>
      <c r="H398" s="208">
        <v>366.30000000000001</v>
      </c>
      <c r="I398" s="209"/>
      <c r="J398" s="210">
        <f>ROUND(I398*H398,2)</f>
        <v>0</v>
      </c>
      <c r="K398" s="206" t="s">
        <v>1</v>
      </c>
      <c r="L398" s="41"/>
      <c r="M398" s="211" t="s">
        <v>1</v>
      </c>
      <c r="N398" s="212" t="s">
        <v>46</v>
      </c>
      <c r="O398" s="77"/>
      <c r="P398" s="213">
        <f>O398*H398</f>
        <v>0</v>
      </c>
      <c r="Q398" s="213">
        <v>0</v>
      </c>
      <c r="R398" s="213">
        <f>Q398*H398</f>
        <v>0</v>
      </c>
      <c r="S398" s="213">
        <v>0</v>
      </c>
      <c r="T398" s="214">
        <f>S398*H398</f>
        <v>0</v>
      </c>
      <c r="AR398" s="15" t="s">
        <v>264</v>
      </c>
      <c r="AT398" s="15" t="s">
        <v>172</v>
      </c>
      <c r="AU398" s="15" t="s">
        <v>85</v>
      </c>
      <c r="AY398" s="15" t="s">
        <v>170</v>
      </c>
      <c r="BE398" s="215">
        <f>IF(N398="základní",J398,0)</f>
        <v>0</v>
      </c>
      <c r="BF398" s="215">
        <f>IF(N398="snížená",J398,0)</f>
        <v>0</v>
      </c>
      <c r="BG398" s="215">
        <f>IF(N398="zákl. přenesená",J398,0)</f>
        <v>0</v>
      </c>
      <c r="BH398" s="215">
        <f>IF(N398="sníž. přenesená",J398,0)</f>
        <v>0</v>
      </c>
      <c r="BI398" s="215">
        <f>IF(N398="nulová",J398,0)</f>
        <v>0</v>
      </c>
      <c r="BJ398" s="15" t="s">
        <v>83</v>
      </c>
      <c r="BK398" s="215">
        <f>ROUND(I398*H398,2)</f>
        <v>0</v>
      </c>
      <c r="BL398" s="15" t="s">
        <v>264</v>
      </c>
      <c r="BM398" s="15" t="s">
        <v>583</v>
      </c>
    </row>
    <row r="399" s="11" customFormat="1">
      <c r="B399" s="219"/>
      <c r="C399" s="220"/>
      <c r="D399" s="216" t="s">
        <v>181</v>
      </c>
      <c r="E399" s="221" t="s">
        <v>1</v>
      </c>
      <c r="F399" s="222" t="s">
        <v>182</v>
      </c>
      <c r="G399" s="220"/>
      <c r="H399" s="221" t="s">
        <v>1</v>
      </c>
      <c r="I399" s="223"/>
      <c r="J399" s="220"/>
      <c r="K399" s="220"/>
      <c r="L399" s="224"/>
      <c r="M399" s="225"/>
      <c r="N399" s="226"/>
      <c r="O399" s="226"/>
      <c r="P399" s="226"/>
      <c r="Q399" s="226"/>
      <c r="R399" s="226"/>
      <c r="S399" s="226"/>
      <c r="T399" s="227"/>
      <c r="AT399" s="228" t="s">
        <v>181</v>
      </c>
      <c r="AU399" s="228" t="s">
        <v>85</v>
      </c>
      <c r="AV399" s="11" t="s">
        <v>83</v>
      </c>
      <c r="AW399" s="11" t="s">
        <v>36</v>
      </c>
      <c r="AX399" s="11" t="s">
        <v>75</v>
      </c>
      <c r="AY399" s="228" t="s">
        <v>170</v>
      </c>
    </row>
    <row r="400" s="12" customFormat="1">
      <c r="B400" s="229"/>
      <c r="C400" s="230"/>
      <c r="D400" s="216" t="s">
        <v>181</v>
      </c>
      <c r="E400" s="231" t="s">
        <v>1</v>
      </c>
      <c r="F400" s="232" t="s">
        <v>584</v>
      </c>
      <c r="G400" s="230"/>
      <c r="H400" s="233">
        <v>366.30000000000001</v>
      </c>
      <c r="I400" s="234"/>
      <c r="J400" s="230"/>
      <c r="K400" s="230"/>
      <c r="L400" s="235"/>
      <c r="M400" s="261"/>
      <c r="N400" s="262"/>
      <c r="O400" s="262"/>
      <c r="P400" s="262"/>
      <c r="Q400" s="262"/>
      <c r="R400" s="262"/>
      <c r="S400" s="262"/>
      <c r="T400" s="263"/>
      <c r="AT400" s="239" t="s">
        <v>181</v>
      </c>
      <c r="AU400" s="239" t="s">
        <v>85</v>
      </c>
      <c r="AV400" s="12" t="s">
        <v>85</v>
      </c>
      <c r="AW400" s="12" t="s">
        <v>36</v>
      </c>
      <c r="AX400" s="12" t="s">
        <v>83</v>
      </c>
      <c r="AY400" s="239" t="s">
        <v>170</v>
      </c>
    </row>
    <row r="401" s="1" customFormat="1" ht="6.96" customHeight="1">
      <c r="B401" s="55"/>
      <c r="C401" s="56"/>
      <c r="D401" s="56"/>
      <c r="E401" s="56"/>
      <c r="F401" s="56"/>
      <c r="G401" s="56"/>
      <c r="H401" s="56"/>
      <c r="I401" s="154"/>
      <c r="J401" s="56"/>
      <c r="K401" s="56"/>
      <c r="L401" s="41"/>
    </row>
  </sheetData>
  <sheetProtection sheet="1" autoFilter="0" formatColumns="0" formatRows="0" objects="1" scenarios="1" spinCount="100000" saltValue="N/GlcMsCIrNvIQga9I/IZMFIM4G75oMjwcXijcRoktT8BZUwuJp5SQQ0hqwQIOlL7OIOSN3MgPSU8XuFaOFzMw==" hashValue="AjtTa+y/XFMkVBFvZwQ91uvTZlnZuDCAFM45zO4+Hjkpym2CPc7iM6B768l5tBkrCx/bZ+cZqPKAhs92RGw5LA==" algorithmName="SHA-512" password="CC35"/>
  <autoFilter ref="C91:K400"/>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88</v>
      </c>
      <c r="AZ2" s="123" t="s">
        <v>585</v>
      </c>
      <c r="BA2" s="123" t="s">
        <v>586</v>
      </c>
      <c r="BB2" s="123" t="s">
        <v>1</v>
      </c>
      <c r="BC2" s="123" t="s">
        <v>587</v>
      </c>
      <c r="BD2" s="123" t="s">
        <v>85</v>
      </c>
    </row>
    <row r="3" ht="6.96" customHeight="1">
      <c r="B3" s="124"/>
      <c r="C3" s="125"/>
      <c r="D3" s="125"/>
      <c r="E3" s="125"/>
      <c r="F3" s="125"/>
      <c r="G3" s="125"/>
      <c r="H3" s="125"/>
      <c r="I3" s="126"/>
      <c r="J3" s="125"/>
      <c r="K3" s="125"/>
      <c r="L3" s="18"/>
      <c r="AT3" s="15" t="s">
        <v>85</v>
      </c>
      <c r="AZ3" s="123" t="s">
        <v>588</v>
      </c>
      <c r="BA3" s="123" t="s">
        <v>589</v>
      </c>
      <c r="BB3" s="123" t="s">
        <v>1</v>
      </c>
      <c r="BC3" s="123" t="s">
        <v>590</v>
      </c>
      <c r="BD3" s="123" t="s">
        <v>85</v>
      </c>
    </row>
    <row r="4" ht="24.96" customHeight="1">
      <c r="B4" s="18"/>
      <c r="D4" s="127" t="s">
        <v>104</v>
      </c>
      <c r="L4" s="18"/>
      <c r="M4" s="22" t="s">
        <v>10</v>
      </c>
      <c r="AT4" s="15" t="s">
        <v>4</v>
      </c>
      <c r="AZ4" s="123" t="s">
        <v>591</v>
      </c>
      <c r="BA4" s="123" t="s">
        <v>592</v>
      </c>
      <c r="BB4" s="123" t="s">
        <v>1</v>
      </c>
      <c r="BC4" s="123" t="s">
        <v>593</v>
      </c>
      <c r="BD4" s="123" t="s">
        <v>85</v>
      </c>
    </row>
    <row r="5" ht="6.96" customHeight="1">
      <c r="B5" s="18"/>
      <c r="L5" s="18"/>
      <c r="AZ5" s="123" t="s">
        <v>594</v>
      </c>
      <c r="BA5" s="123" t="s">
        <v>595</v>
      </c>
      <c r="BB5" s="123" t="s">
        <v>1</v>
      </c>
      <c r="BC5" s="123" t="s">
        <v>596</v>
      </c>
      <c r="BD5" s="123" t="s">
        <v>85</v>
      </c>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597</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ROUND(J83,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ROUND((SUM(BE83:BE189)),  2)</f>
        <v>0</v>
      </c>
      <c r="I33" s="143">
        <v>0.20999999999999999</v>
      </c>
      <c r="J33" s="142">
        <f>ROUND(((SUM(BE83:BE189))*I33),  2)</f>
        <v>0</v>
      </c>
      <c r="L33" s="41"/>
    </row>
    <row r="34" s="1" customFormat="1" ht="14.4" customHeight="1">
      <c r="B34" s="41"/>
      <c r="E34" s="128" t="s">
        <v>47</v>
      </c>
      <c r="F34" s="142">
        <f>ROUND((SUM(BF83:BF189)),  2)</f>
        <v>0</v>
      </c>
      <c r="I34" s="143">
        <v>0.14999999999999999</v>
      </c>
      <c r="J34" s="142">
        <f>ROUND(((SUM(BF83:BF189))*I34),  2)</f>
        <v>0</v>
      </c>
      <c r="L34" s="41"/>
    </row>
    <row r="35" hidden="1" s="1" customFormat="1" ht="14.4" customHeight="1">
      <c r="B35" s="41"/>
      <c r="E35" s="128" t="s">
        <v>48</v>
      </c>
      <c r="F35" s="142">
        <f>ROUND((SUM(BG83:BG189)),  2)</f>
        <v>0</v>
      </c>
      <c r="I35" s="143">
        <v>0.20999999999999999</v>
      </c>
      <c r="J35" s="142">
        <f>0</f>
        <v>0</v>
      </c>
      <c r="L35" s="41"/>
    </row>
    <row r="36" hidden="1" s="1" customFormat="1" ht="14.4" customHeight="1">
      <c r="B36" s="41"/>
      <c r="E36" s="128" t="s">
        <v>49</v>
      </c>
      <c r="F36" s="142">
        <f>ROUND((SUM(BH83:BH189)),  2)</f>
        <v>0</v>
      </c>
      <c r="I36" s="143">
        <v>0.14999999999999999</v>
      </c>
      <c r="J36" s="142">
        <f>0</f>
        <v>0</v>
      </c>
      <c r="L36" s="41"/>
    </row>
    <row r="37" hidden="1" s="1" customFormat="1" ht="14.4" customHeight="1">
      <c r="B37" s="41"/>
      <c r="E37" s="128" t="s">
        <v>50</v>
      </c>
      <c r="F37" s="142">
        <f>ROUND((SUM(BI83:BI189)),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SO 03 - Definitivní dopravní značení</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J83</f>
        <v>0</v>
      </c>
      <c r="K59" s="37"/>
      <c r="L59" s="41"/>
      <c r="AU59" s="15" t="s">
        <v>141</v>
      </c>
    </row>
    <row r="60" s="7" customFormat="1" ht="24.96" customHeight="1">
      <c r="B60" s="164"/>
      <c r="C60" s="165"/>
      <c r="D60" s="166" t="s">
        <v>142</v>
      </c>
      <c r="E60" s="167"/>
      <c r="F60" s="167"/>
      <c r="G60" s="167"/>
      <c r="H60" s="167"/>
      <c r="I60" s="168"/>
      <c r="J60" s="169">
        <f>J84</f>
        <v>0</v>
      </c>
      <c r="K60" s="165"/>
      <c r="L60" s="170"/>
    </row>
    <row r="61" s="8" customFormat="1" ht="19.92" customHeight="1">
      <c r="B61" s="171"/>
      <c r="C61" s="172"/>
      <c r="D61" s="173" t="s">
        <v>150</v>
      </c>
      <c r="E61" s="174"/>
      <c r="F61" s="174"/>
      <c r="G61" s="174"/>
      <c r="H61" s="174"/>
      <c r="I61" s="175"/>
      <c r="J61" s="176">
        <f>J85</f>
        <v>0</v>
      </c>
      <c r="K61" s="172"/>
      <c r="L61" s="177"/>
    </row>
    <row r="62" s="8" customFormat="1" ht="19.92" customHeight="1">
      <c r="B62" s="171"/>
      <c r="C62" s="172"/>
      <c r="D62" s="173" t="s">
        <v>151</v>
      </c>
      <c r="E62" s="174"/>
      <c r="F62" s="174"/>
      <c r="G62" s="174"/>
      <c r="H62" s="174"/>
      <c r="I62" s="175"/>
      <c r="J62" s="176">
        <f>J179</f>
        <v>0</v>
      </c>
      <c r="K62" s="172"/>
      <c r="L62" s="177"/>
    </row>
    <row r="63" s="8" customFormat="1" ht="19.92" customHeight="1">
      <c r="B63" s="171"/>
      <c r="C63" s="172"/>
      <c r="D63" s="173" t="s">
        <v>152</v>
      </c>
      <c r="E63" s="174"/>
      <c r="F63" s="174"/>
      <c r="G63" s="174"/>
      <c r="H63" s="174"/>
      <c r="I63" s="175"/>
      <c r="J63" s="176">
        <f>J187</f>
        <v>0</v>
      </c>
      <c r="K63" s="172"/>
      <c r="L63" s="177"/>
    </row>
    <row r="64" s="1" customFormat="1" ht="21.84" customHeight="1">
      <c r="B64" s="36"/>
      <c r="C64" s="37"/>
      <c r="D64" s="37"/>
      <c r="E64" s="37"/>
      <c r="F64" s="37"/>
      <c r="G64" s="37"/>
      <c r="H64" s="37"/>
      <c r="I64" s="130"/>
      <c r="J64" s="37"/>
      <c r="K64" s="37"/>
      <c r="L64" s="41"/>
    </row>
    <row r="65" s="1" customFormat="1" ht="6.96" customHeight="1">
      <c r="B65" s="55"/>
      <c r="C65" s="56"/>
      <c r="D65" s="56"/>
      <c r="E65" s="56"/>
      <c r="F65" s="56"/>
      <c r="G65" s="56"/>
      <c r="H65" s="56"/>
      <c r="I65" s="154"/>
      <c r="J65" s="56"/>
      <c r="K65" s="56"/>
      <c r="L65" s="41"/>
    </row>
    <row r="69" s="1" customFormat="1" ht="6.96" customHeight="1">
      <c r="B69" s="57"/>
      <c r="C69" s="58"/>
      <c r="D69" s="58"/>
      <c r="E69" s="58"/>
      <c r="F69" s="58"/>
      <c r="G69" s="58"/>
      <c r="H69" s="58"/>
      <c r="I69" s="157"/>
      <c r="J69" s="58"/>
      <c r="K69" s="58"/>
      <c r="L69" s="41"/>
    </row>
    <row r="70" s="1" customFormat="1" ht="24.96" customHeight="1">
      <c r="B70" s="36"/>
      <c r="C70" s="21" t="s">
        <v>155</v>
      </c>
      <c r="D70" s="37"/>
      <c r="E70" s="37"/>
      <c r="F70" s="37"/>
      <c r="G70" s="37"/>
      <c r="H70" s="37"/>
      <c r="I70" s="130"/>
      <c r="J70" s="37"/>
      <c r="K70" s="37"/>
      <c r="L70" s="41"/>
    </row>
    <row r="71" s="1" customFormat="1" ht="6.96" customHeight="1">
      <c r="B71" s="36"/>
      <c r="C71" s="37"/>
      <c r="D71" s="37"/>
      <c r="E71" s="37"/>
      <c r="F71" s="37"/>
      <c r="G71" s="37"/>
      <c r="H71" s="37"/>
      <c r="I71" s="130"/>
      <c r="J71" s="37"/>
      <c r="K71" s="37"/>
      <c r="L71" s="41"/>
    </row>
    <row r="72" s="1" customFormat="1" ht="12" customHeight="1">
      <c r="B72" s="36"/>
      <c r="C72" s="30" t="s">
        <v>16</v>
      </c>
      <c r="D72" s="37"/>
      <c r="E72" s="37"/>
      <c r="F72" s="37"/>
      <c r="G72" s="37"/>
      <c r="H72" s="37"/>
      <c r="I72" s="130"/>
      <c r="J72" s="37"/>
      <c r="K72" s="37"/>
      <c r="L72" s="41"/>
    </row>
    <row r="73" s="1" customFormat="1" ht="16.5" customHeight="1">
      <c r="B73" s="36"/>
      <c r="C73" s="37"/>
      <c r="D73" s="37"/>
      <c r="E73" s="158" t="str">
        <f>E7</f>
        <v>VLTAVSKÁ - REKONSTRUKCE VOZOVKY A CHODNÍKŮ</v>
      </c>
      <c r="F73" s="30"/>
      <c r="G73" s="30"/>
      <c r="H73" s="30"/>
      <c r="I73" s="130"/>
      <c r="J73" s="37"/>
      <c r="K73" s="37"/>
      <c r="L73" s="41"/>
    </row>
    <row r="74" s="1" customFormat="1" ht="12" customHeight="1">
      <c r="B74" s="36"/>
      <c r="C74" s="30" t="s">
        <v>117</v>
      </c>
      <c r="D74" s="37"/>
      <c r="E74" s="37"/>
      <c r="F74" s="37"/>
      <c r="G74" s="37"/>
      <c r="H74" s="37"/>
      <c r="I74" s="130"/>
      <c r="J74" s="37"/>
      <c r="K74" s="37"/>
      <c r="L74" s="41"/>
    </row>
    <row r="75" s="1" customFormat="1" ht="16.5" customHeight="1">
      <c r="B75" s="36"/>
      <c r="C75" s="37"/>
      <c r="D75" s="37"/>
      <c r="E75" s="62" t="str">
        <f>E9</f>
        <v>SO 03 - Definitivní dopravní značení</v>
      </c>
      <c r="F75" s="37"/>
      <c r="G75" s="37"/>
      <c r="H75" s="37"/>
      <c r="I75" s="130"/>
      <c r="J75" s="37"/>
      <c r="K75" s="37"/>
      <c r="L75" s="41"/>
    </row>
    <row r="76" s="1" customFormat="1" ht="6.96" customHeight="1">
      <c r="B76" s="36"/>
      <c r="C76" s="37"/>
      <c r="D76" s="37"/>
      <c r="E76" s="37"/>
      <c r="F76" s="37"/>
      <c r="G76" s="37"/>
      <c r="H76" s="37"/>
      <c r="I76" s="130"/>
      <c r="J76" s="37"/>
      <c r="K76" s="37"/>
      <c r="L76" s="41"/>
    </row>
    <row r="77" s="1" customFormat="1" ht="12" customHeight="1">
      <c r="B77" s="36"/>
      <c r="C77" s="30" t="s">
        <v>20</v>
      </c>
      <c r="D77" s="37"/>
      <c r="E77" s="37"/>
      <c r="F77" s="25" t="str">
        <f>F12</f>
        <v>Praha 5 - Smíchov</v>
      </c>
      <c r="G77" s="37"/>
      <c r="H77" s="37"/>
      <c r="I77" s="132" t="s">
        <v>22</v>
      </c>
      <c r="J77" s="65" t="str">
        <f>IF(J12="","",J12)</f>
        <v>29. 3. 2018</v>
      </c>
      <c r="K77" s="37"/>
      <c r="L77" s="41"/>
    </row>
    <row r="78" s="1" customFormat="1" ht="6.96" customHeight="1">
      <c r="B78" s="36"/>
      <c r="C78" s="37"/>
      <c r="D78" s="37"/>
      <c r="E78" s="37"/>
      <c r="F78" s="37"/>
      <c r="G78" s="37"/>
      <c r="H78" s="37"/>
      <c r="I78" s="130"/>
      <c r="J78" s="37"/>
      <c r="K78" s="37"/>
      <c r="L78" s="41"/>
    </row>
    <row r="79" s="1" customFormat="1" ht="13.65" customHeight="1">
      <c r="B79" s="36"/>
      <c r="C79" s="30" t="s">
        <v>24</v>
      </c>
      <c r="D79" s="37"/>
      <c r="E79" s="37"/>
      <c r="F79" s="25" t="str">
        <f>E15</f>
        <v>Technická správa komunikací hl. m. Prahy, a.s.</v>
      </c>
      <c r="G79" s="37"/>
      <c r="H79" s="37"/>
      <c r="I79" s="132" t="s">
        <v>32</v>
      </c>
      <c r="J79" s="34" t="str">
        <f>E21</f>
        <v>Metroprojekt Praha, a.s.</v>
      </c>
      <c r="K79" s="37"/>
      <c r="L79" s="41"/>
    </row>
    <row r="80" s="1" customFormat="1" ht="13.65" customHeight="1">
      <c r="B80" s="36"/>
      <c r="C80" s="30" t="s">
        <v>30</v>
      </c>
      <c r="D80" s="37"/>
      <c r="E80" s="37"/>
      <c r="F80" s="25" t="str">
        <f>IF(E18="","",E18)</f>
        <v>Vyplň údaj</v>
      </c>
      <c r="G80" s="37"/>
      <c r="H80" s="37"/>
      <c r="I80" s="132" t="s">
        <v>37</v>
      </c>
      <c r="J80" s="34" t="str">
        <f>E24</f>
        <v xml:space="preserve"> </v>
      </c>
      <c r="K80" s="37"/>
      <c r="L80" s="41"/>
    </row>
    <row r="81" s="1" customFormat="1" ht="10.32" customHeight="1">
      <c r="B81" s="36"/>
      <c r="C81" s="37"/>
      <c r="D81" s="37"/>
      <c r="E81" s="37"/>
      <c r="F81" s="37"/>
      <c r="G81" s="37"/>
      <c r="H81" s="37"/>
      <c r="I81" s="130"/>
      <c r="J81" s="37"/>
      <c r="K81" s="37"/>
      <c r="L81" s="41"/>
    </row>
    <row r="82" s="9" customFormat="1" ht="29.28" customHeight="1">
      <c r="B82" s="178"/>
      <c r="C82" s="179" t="s">
        <v>156</v>
      </c>
      <c r="D82" s="180" t="s">
        <v>60</v>
      </c>
      <c r="E82" s="180" t="s">
        <v>56</v>
      </c>
      <c r="F82" s="180" t="s">
        <v>57</v>
      </c>
      <c r="G82" s="180" t="s">
        <v>157</v>
      </c>
      <c r="H82" s="180" t="s">
        <v>158</v>
      </c>
      <c r="I82" s="181" t="s">
        <v>159</v>
      </c>
      <c r="J82" s="180" t="s">
        <v>139</v>
      </c>
      <c r="K82" s="182" t="s">
        <v>160</v>
      </c>
      <c r="L82" s="183"/>
      <c r="M82" s="86" t="s">
        <v>1</v>
      </c>
      <c r="N82" s="87" t="s">
        <v>45</v>
      </c>
      <c r="O82" s="87" t="s">
        <v>161</v>
      </c>
      <c r="P82" s="87" t="s">
        <v>162</v>
      </c>
      <c r="Q82" s="87" t="s">
        <v>163</v>
      </c>
      <c r="R82" s="87" t="s">
        <v>164</v>
      </c>
      <c r="S82" s="87" t="s">
        <v>165</v>
      </c>
      <c r="T82" s="88" t="s">
        <v>166</v>
      </c>
    </row>
    <row r="83" s="1" customFormat="1" ht="22.8" customHeight="1">
      <c r="B83" s="36"/>
      <c r="C83" s="93" t="s">
        <v>167</v>
      </c>
      <c r="D83" s="37"/>
      <c r="E83" s="37"/>
      <c r="F83" s="37"/>
      <c r="G83" s="37"/>
      <c r="H83" s="37"/>
      <c r="I83" s="130"/>
      <c r="J83" s="184">
        <f>BK83</f>
        <v>0</v>
      </c>
      <c r="K83" s="37"/>
      <c r="L83" s="41"/>
      <c r="M83" s="89"/>
      <c r="N83" s="90"/>
      <c r="O83" s="90"/>
      <c r="P83" s="185">
        <f>P84</f>
        <v>0</v>
      </c>
      <c r="Q83" s="90"/>
      <c r="R83" s="185">
        <f>R84</f>
        <v>3.7691744999999988</v>
      </c>
      <c r="S83" s="90"/>
      <c r="T83" s="186">
        <f>T84</f>
        <v>0.218</v>
      </c>
      <c r="AT83" s="15" t="s">
        <v>74</v>
      </c>
      <c r="AU83" s="15" t="s">
        <v>141</v>
      </c>
      <c r="BK83" s="187">
        <f>BK84</f>
        <v>0</v>
      </c>
    </row>
    <row r="84" s="10" customFormat="1" ht="25.92" customHeight="1">
      <c r="B84" s="188"/>
      <c r="C84" s="189"/>
      <c r="D84" s="190" t="s">
        <v>74</v>
      </c>
      <c r="E84" s="191" t="s">
        <v>168</v>
      </c>
      <c r="F84" s="191" t="s">
        <v>169</v>
      </c>
      <c r="G84" s="189"/>
      <c r="H84" s="189"/>
      <c r="I84" s="192"/>
      <c r="J84" s="193">
        <f>BK84</f>
        <v>0</v>
      </c>
      <c r="K84" s="189"/>
      <c r="L84" s="194"/>
      <c r="M84" s="195"/>
      <c r="N84" s="196"/>
      <c r="O84" s="196"/>
      <c r="P84" s="197">
        <f>P85+P179+P187</f>
        <v>0</v>
      </c>
      <c r="Q84" s="196"/>
      <c r="R84" s="197">
        <f>R85+R179+R187</f>
        <v>3.7691744999999988</v>
      </c>
      <c r="S84" s="196"/>
      <c r="T84" s="198">
        <f>T85+T179+T187</f>
        <v>0.218</v>
      </c>
      <c r="AR84" s="199" t="s">
        <v>83</v>
      </c>
      <c r="AT84" s="200" t="s">
        <v>74</v>
      </c>
      <c r="AU84" s="200" t="s">
        <v>75</v>
      </c>
      <c r="AY84" s="199" t="s">
        <v>170</v>
      </c>
      <c r="BK84" s="201">
        <f>BK85+BK179+BK187</f>
        <v>0</v>
      </c>
    </row>
    <row r="85" s="10" customFormat="1" ht="22.8" customHeight="1">
      <c r="B85" s="188"/>
      <c r="C85" s="189"/>
      <c r="D85" s="190" t="s">
        <v>74</v>
      </c>
      <c r="E85" s="202" t="s">
        <v>224</v>
      </c>
      <c r="F85" s="202" t="s">
        <v>441</v>
      </c>
      <c r="G85" s="189"/>
      <c r="H85" s="189"/>
      <c r="I85" s="192"/>
      <c r="J85" s="203">
        <f>BK85</f>
        <v>0</v>
      </c>
      <c r="K85" s="189"/>
      <c r="L85" s="194"/>
      <c r="M85" s="195"/>
      <c r="N85" s="196"/>
      <c r="O85" s="196"/>
      <c r="P85" s="197">
        <f>SUM(P86:P178)</f>
        <v>0</v>
      </c>
      <c r="Q85" s="196"/>
      <c r="R85" s="197">
        <f>SUM(R86:R178)</f>
        <v>3.7691744999999988</v>
      </c>
      <c r="S85" s="196"/>
      <c r="T85" s="198">
        <f>SUM(T86:T178)</f>
        <v>0.218</v>
      </c>
      <c r="AR85" s="199" t="s">
        <v>83</v>
      </c>
      <c r="AT85" s="200" t="s">
        <v>74</v>
      </c>
      <c r="AU85" s="200" t="s">
        <v>83</v>
      </c>
      <c r="AY85" s="199" t="s">
        <v>170</v>
      </c>
      <c r="BK85" s="201">
        <f>SUM(BK86:BK178)</f>
        <v>0</v>
      </c>
    </row>
    <row r="86" s="1" customFormat="1" ht="16.5" customHeight="1">
      <c r="B86" s="36"/>
      <c r="C86" s="204" t="s">
        <v>83</v>
      </c>
      <c r="D86" s="204" t="s">
        <v>172</v>
      </c>
      <c r="E86" s="205" t="s">
        <v>598</v>
      </c>
      <c r="F86" s="206" t="s">
        <v>599</v>
      </c>
      <c r="G86" s="207" t="s">
        <v>434</v>
      </c>
      <c r="H86" s="208">
        <v>41</v>
      </c>
      <c r="I86" s="209"/>
      <c r="J86" s="210">
        <f>ROUND(I86*H86,2)</f>
        <v>0</v>
      </c>
      <c r="K86" s="206" t="s">
        <v>176</v>
      </c>
      <c r="L86" s="41"/>
      <c r="M86" s="211" t="s">
        <v>1</v>
      </c>
      <c r="N86" s="212" t="s">
        <v>46</v>
      </c>
      <c r="O86" s="77"/>
      <c r="P86" s="213">
        <f>O86*H86</f>
        <v>0</v>
      </c>
      <c r="Q86" s="213">
        <v>0.00069999999999999999</v>
      </c>
      <c r="R86" s="213">
        <f>Q86*H86</f>
        <v>0.0287</v>
      </c>
      <c r="S86" s="213">
        <v>0</v>
      </c>
      <c r="T86" s="214">
        <f>S86*H86</f>
        <v>0</v>
      </c>
      <c r="AR86" s="15" t="s">
        <v>177</v>
      </c>
      <c r="AT86" s="15" t="s">
        <v>172</v>
      </c>
      <c r="AU86" s="15" t="s">
        <v>85</v>
      </c>
      <c r="AY86" s="15" t="s">
        <v>170</v>
      </c>
      <c r="BE86" s="215">
        <f>IF(N86="základní",J86,0)</f>
        <v>0</v>
      </c>
      <c r="BF86" s="215">
        <f>IF(N86="snížená",J86,0)</f>
        <v>0</v>
      </c>
      <c r="BG86" s="215">
        <f>IF(N86="zákl. přenesená",J86,0)</f>
        <v>0</v>
      </c>
      <c r="BH86" s="215">
        <f>IF(N86="sníž. přenesená",J86,0)</f>
        <v>0</v>
      </c>
      <c r="BI86" s="215">
        <f>IF(N86="nulová",J86,0)</f>
        <v>0</v>
      </c>
      <c r="BJ86" s="15" t="s">
        <v>83</v>
      </c>
      <c r="BK86" s="215">
        <f>ROUND(I86*H86,2)</f>
        <v>0</v>
      </c>
      <c r="BL86" s="15" t="s">
        <v>177</v>
      </c>
      <c r="BM86" s="15" t="s">
        <v>600</v>
      </c>
    </row>
    <row r="87" s="1" customFormat="1">
      <c r="B87" s="36"/>
      <c r="C87" s="37"/>
      <c r="D87" s="216" t="s">
        <v>179</v>
      </c>
      <c r="E87" s="37"/>
      <c r="F87" s="217" t="s">
        <v>601</v>
      </c>
      <c r="G87" s="37"/>
      <c r="H87" s="37"/>
      <c r="I87" s="130"/>
      <c r="J87" s="37"/>
      <c r="K87" s="37"/>
      <c r="L87" s="41"/>
      <c r="M87" s="218"/>
      <c r="N87" s="77"/>
      <c r="O87" s="77"/>
      <c r="P87" s="77"/>
      <c r="Q87" s="77"/>
      <c r="R87" s="77"/>
      <c r="S87" s="77"/>
      <c r="T87" s="78"/>
      <c r="AT87" s="15" t="s">
        <v>179</v>
      </c>
      <c r="AU87" s="15" t="s">
        <v>85</v>
      </c>
    </row>
    <row r="88" s="1" customFormat="1" ht="16.5" customHeight="1">
      <c r="B88" s="36"/>
      <c r="C88" s="251" t="s">
        <v>85</v>
      </c>
      <c r="D88" s="251" t="s">
        <v>386</v>
      </c>
      <c r="E88" s="252" t="s">
        <v>602</v>
      </c>
      <c r="F88" s="253" t="s">
        <v>603</v>
      </c>
      <c r="G88" s="254" t="s">
        <v>434</v>
      </c>
      <c r="H88" s="255">
        <v>18</v>
      </c>
      <c r="I88" s="256"/>
      <c r="J88" s="257">
        <f>ROUND(I88*H88,2)</f>
        <v>0</v>
      </c>
      <c r="K88" s="253" t="s">
        <v>176</v>
      </c>
      <c r="L88" s="258"/>
      <c r="M88" s="259" t="s">
        <v>1</v>
      </c>
      <c r="N88" s="260" t="s">
        <v>46</v>
      </c>
      <c r="O88" s="77"/>
      <c r="P88" s="213">
        <f>O88*H88</f>
        <v>0</v>
      </c>
      <c r="Q88" s="213">
        <v>0.0025999999999999999</v>
      </c>
      <c r="R88" s="213">
        <f>Q88*H88</f>
        <v>0.046799999999999994</v>
      </c>
      <c r="S88" s="213">
        <v>0</v>
      </c>
      <c r="T88" s="214">
        <f>S88*H88</f>
        <v>0</v>
      </c>
      <c r="AR88" s="15" t="s">
        <v>217</v>
      </c>
      <c r="AT88" s="15" t="s">
        <v>386</v>
      </c>
      <c r="AU88" s="15" t="s">
        <v>85</v>
      </c>
      <c r="AY88" s="15" t="s">
        <v>170</v>
      </c>
      <c r="BE88" s="215">
        <f>IF(N88="základní",J88,0)</f>
        <v>0</v>
      </c>
      <c r="BF88" s="215">
        <f>IF(N88="snížená",J88,0)</f>
        <v>0</v>
      </c>
      <c r="BG88" s="215">
        <f>IF(N88="zákl. přenesená",J88,0)</f>
        <v>0</v>
      </c>
      <c r="BH88" s="215">
        <f>IF(N88="sníž. přenesená",J88,0)</f>
        <v>0</v>
      </c>
      <c r="BI88" s="215">
        <f>IF(N88="nulová",J88,0)</f>
        <v>0</v>
      </c>
      <c r="BJ88" s="15" t="s">
        <v>83</v>
      </c>
      <c r="BK88" s="215">
        <f>ROUND(I88*H88,2)</f>
        <v>0</v>
      </c>
      <c r="BL88" s="15" t="s">
        <v>177</v>
      </c>
      <c r="BM88" s="15" t="s">
        <v>604</v>
      </c>
    </row>
    <row r="89" s="11" customFormat="1">
      <c r="B89" s="219"/>
      <c r="C89" s="220"/>
      <c r="D89" s="216" t="s">
        <v>181</v>
      </c>
      <c r="E89" s="221" t="s">
        <v>1</v>
      </c>
      <c r="F89" s="222" t="s">
        <v>182</v>
      </c>
      <c r="G89" s="220"/>
      <c r="H89" s="221" t="s">
        <v>1</v>
      </c>
      <c r="I89" s="223"/>
      <c r="J89" s="220"/>
      <c r="K89" s="220"/>
      <c r="L89" s="224"/>
      <c r="M89" s="225"/>
      <c r="N89" s="226"/>
      <c r="O89" s="226"/>
      <c r="P89" s="226"/>
      <c r="Q89" s="226"/>
      <c r="R89" s="226"/>
      <c r="S89" s="226"/>
      <c r="T89" s="227"/>
      <c r="AT89" s="228" t="s">
        <v>181</v>
      </c>
      <c r="AU89" s="228" t="s">
        <v>85</v>
      </c>
      <c r="AV89" s="11" t="s">
        <v>83</v>
      </c>
      <c r="AW89" s="11" t="s">
        <v>36</v>
      </c>
      <c r="AX89" s="11" t="s">
        <v>75</v>
      </c>
      <c r="AY89" s="228" t="s">
        <v>170</v>
      </c>
    </row>
    <row r="90" s="12" customFormat="1">
      <c r="B90" s="229"/>
      <c r="C90" s="230"/>
      <c r="D90" s="216" t="s">
        <v>181</v>
      </c>
      <c r="E90" s="231" t="s">
        <v>1</v>
      </c>
      <c r="F90" s="232" t="s">
        <v>605</v>
      </c>
      <c r="G90" s="230"/>
      <c r="H90" s="233">
        <v>9</v>
      </c>
      <c r="I90" s="234"/>
      <c r="J90" s="230"/>
      <c r="K90" s="230"/>
      <c r="L90" s="235"/>
      <c r="M90" s="236"/>
      <c r="N90" s="237"/>
      <c r="O90" s="237"/>
      <c r="P90" s="237"/>
      <c r="Q90" s="237"/>
      <c r="R90" s="237"/>
      <c r="S90" s="237"/>
      <c r="T90" s="238"/>
      <c r="AT90" s="239" t="s">
        <v>181</v>
      </c>
      <c r="AU90" s="239" t="s">
        <v>85</v>
      </c>
      <c r="AV90" s="12" t="s">
        <v>85</v>
      </c>
      <c r="AW90" s="12" t="s">
        <v>36</v>
      </c>
      <c r="AX90" s="12" t="s">
        <v>75</v>
      </c>
      <c r="AY90" s="239" t="s">
        <v>170</v>
      </c>
    </row>
    <row r="91" s="12" customFormat="1">
      <c r="B91" s="229"/>
      <c r="C91" s="230"/>
      <c r="D91" s="216" t="s">
        <v>181</v>
      </c>
      <c r="E91" s="231" t="s">
        <v>1</v>
      </c>
      <c r="F91" s="232" t="s">
        <v>606</v>
      </c>
      <c r="G91" s="230"/>
      <c r="H91" s="233">
        <v>2</v>
      </c>
      <c r="I91" s="234"/>
      <c r="J91" s="230"/>
      <c r="K91" s="230"/>
      <c r="L91" s="235"/>
      <c r="M91" s="236"/>
      <c r="N91" s="237"/>
      <c r="O91" s="237"/>
      <c r="P91" s="237"/>
      <c r="Q91" s="237"/>
      <c r="R91" s="237"/>
      <c r="S91" s="237"/>
      <c r="T91" s="238"/>
      <c r="AT91" s="239" t="s">
        <v>181</v>
      </c>
      <c r="AU91" s="239" t="s">
        <v>85</v>
      </c>
      <c r="AV91" s="12" t="s">
        <v>85</v>
      </c>
      <c r="AW91" s="12" t="s">
        <v>36</v>
      </c>
      <c r="AX91" s="12" t="s">
        <v>75</v>
      </c>
      <c r="AY91" s="239" t="s">
        <v>170</v>
      </c>
    </row>
    <row r="92" s="12" customFormat="1">
      <c r="B92" s="229"/>
      <c r="C92" s="230"/>
      <c r="D92" s="216" t="s">
        <v>181</v>
      </c>
      <c r="E92" s="231" t="s">
        <v>1</v>
      </c>
      <c r="F92" s="232" t="s">
        <v>607</v>
      </c>
      <c r="G92" s="230"/>
      <c r="H92" s="233">
        <v>5</v>
      </c>
      <c r="I92" s="234"/>
      <c r="J92" s="230"/>
      <c r="K92" s="230"/>
      <c r="L92" s="235"/>
      <c r="M92" s="236"/>
      <c r="N92" s="237"/>
      <c r="O92" s="237"/>
      <c r="P92" s="237"/>
      <c r="Q92" s="237"/>
      <c r="R92" s="237"/>
      <c r="S92" s="237"/>
      <c r="T92" s="238"/>
      <c r="AT92" s="239" t="s">
        <v>181</v>
      </c>
      <c r="AU92" s="239" t="s">
        <v>85</v>
      </c>
      <c r="AV92" s="12" t="s">
        <v>85</v>
      </c>
      <c r="AW92" s="12" t="s">
        <v>36</v>
      </c>
      <c r="AX92" s="12" t="s">
        <v>75</v>
      </c>
      <c r="AY92" s="239" t="s">
        <v>170</v>
      </c>
    </row>
    <row r="93" s="12" customFormat="1">
      <c r="B93" s="229"/>
      <c r="C93" s="230"/>
      <c r="D93" s="216" t="s">
        <v>181</v>
      </c>
      <c r="E93" s="231" t="s">
        <v>1</v>
      </c>
      <c r="F93" s="232" t="s">
        <v>608</v>
      </c>
      <c r="G93" s="230"/>
      <c r="H93" s="233">
        <v>1</v>
      </c>
      <c r="I93" s="234"/>
      <c r="J93" s="230"/>
      <c r="K93" s="230"/>
      <c r="L93" s="235"/>
      <c r="M93" s="236"/>
      <c r="N93" s="237"/>
      <c r="O93" s="237"/>
      <c r="P93" s="237"/>
      <c r="Q93" s="237"/>
      <c r="R93" s="237"/>
      <c r="S93" s="237"/>
      <c r="T93" s="238"/>
      <c r="AT93" s="239" t="s">
        <v>181</v>
      </c>
      <c r="AU93" s="239" t="s">
        <v>85</v>
      </c>
      <c r="AV93" s="12" t="s">
        <v>85</v>
      </c>
      <c r="AW93" s="12" t="s">
        <v>36</v>
      </c>
      <c r="AX93" s="12" t="s">
        <v>75</v>
      </c>
      <c r="AY93" s="239" t="s">
        <v>170</v>
      </c>
    </row>
    <row r="94" s="12" customFormat="1">
      <c r="B94" s="229"/>
      <c r="C94" s="230"/>
      <c r="D94" s="216" t="s">
        <v>181</v>
      </c>
      <c r="E94" s="231" t="s">
        <v>1</v>
      </c>
      <c r="F94" s="232" t="s">
        <v>609</v>
      </c>
      <c r="G94" s="230"/>
      <c r="H94" s="233">
        <v>1</v>
      </c>
      <c r="I94" s="234"/>
      <c r="J94" s="230"/>
      <c r="K94" s="230"/>
      <c r="L94" s="235"/>
      <c r="M94" s="236"/>
      <c r="N94" s="237"/>
      <c r="O94" s="237"/>
      <c r="P94" s="237"/>
      <c r="Q94" s="237"/>
      <c r="R94" s="237"/>
      <c r="S94" s="237"/>
      <c r="T94" s="238"/>
      <c r="AT94" s="239" t="s">
        <v>181</v>
      </c>
      <c r="AU94" s="239" t="s">
        <v>85</v>
      </c>
      <c r="AV94" s="12" t="s">
        <v>85</v>
      </c>
      <c r="AW94" s="12" t="s">
        <v>36</v>
      </c>
      <c r="AX94" s="12" t="s">
        <v>75</v>
      </c>
      <c r="AY94" s="239" t="s">
        <v>170</v>
      </c>
    </row>
    <row r="95" s="13" customFormat="1">
      <c r="B95" s="240"/>
      <c r="C95" s="241"/>
      <c r="D95" s="216" t="s">
        <v>181</v>
      </c>
      <c r="E95" s="242" t="s">
        <v>1</v>
      </c>
      <c r="F95" s="243" t="s">
        <v>202</v>
      </c>
      <c r="G95" s="241"/>
      <c r="H95" s="244">
        <v>18</v>
      </c>
      <c r="I95" s="245"/>
      <c r="J95" s="241"/>
      <c r="K95" s="241"/>
      <c r="L95" s="246"/>
      <c r="M95" s="247"/>
      <c r="N95" s="248"/>
      <c r="O95" s="248"/>
      <c r="P95" s="248"/>
      <c r="Q95" s="248"/>
      <c r="R95" s="248"/>
      <c r="S95" s="248"/>
      <c r="T95" s="249"/>
      <c r="AT95" s="250" t="s">
        <v>181</v>
      </c>
      <c r="AU95" s="250" t="s">
        <v>85</v>
      </c>
      <c r="AV95" s="13" t="s">
        <v>177</v>
      </c>
      <c r="AW95" s="13" t="s">
        <v>36</v>
      </c>
      <c r="AX95" s="13" t="s">
        <v>83</v>
      </c>
      <c r="AY95" s="250" t="s">
        <v>170</v>
      </c>
    </row>
    <row r="96" s="1" customFormat="1" ht="16.5" customHeight="1">
      <c r="B96" s="36"/>
      <c r="C96" s="251" t="s">
        <v>189</v>
      </c>
      <c r="D96" s="251" t="s">
        <v>386</v>
      </c>
      <c r="E96" s="252" t="s">
        <v>610</v>
      </c>
      <c r="F96" s="253" t="s">
        <v>611</v>
      </c>
      <c r="G96" s="254" t="s">
        <v>434</v>
      </c>
      <c r="H96" s="255">
        <v>2</v>
      </c>
      <c r="I96" s="256"/>
      <c r="J96" s="257">
        <f>ROUND(I96*H96,2)</f>
        <v>0</v>
      </c>
      <c r="K96" s="253" t="s">
        <v>1</v>
      </c>
      <c r="L96" s="258"/>
      <c r="M96" s="259" t="s">
        <v>1</v>
      </c>
      <c r="N96" s="260" t="s">
        <v>46</v>
      </c>
      <c r="O96" s="77"/>
      <c r="P96" s="213">
        <f>O96*H96</f>
        <v>0</v>
      </c>
      <c r="Q96" s="213">
        <v>0</v>
      </c>
      <c r="R96" s="213">
        <f>Q96*H96</f>
        <v>0</v>
      </c>
      <c r="S96" s="213">
        <v>0</v>
      </c>
      <c r="T96" s="214">
        <f>S96*H96</f>
        <v>0</v>
      </c>
      <c r="AR96" s="15" t="s">
        <v>217</v>
      </c>
      <c r="AT96" s="15" t="s">
        <v>386</v>
      </c>
      <c r="AU96" s="15" t="s">
        <v>85</v>
      </c>
      <c r="AY96" s="15" t="s">
        <v>170</v>
      </c>
      <c r="BE96" s="215">
        <f>IF(N96="základní",J96,0)</f>
        <v>0</v>
      </c>
      <c r="BF96" s="215">
        <f>IF(N96="snížená",J96,0)</f>
        <v>0</v>
      </c>
      <c r="BG96" s="215">
        <f>IF(N96="zákl. přenesená",J96,0)</f>
        <v>0</v>
      </c>
      <c r="BH96" s="215">
        <f>IF(N96="sníž. přenesená",J96,0)</f>
        <v>0</v>
      </c>
      <c r="BI96" s="215">
        <f>IF(N96="nulová",J96,0)</f>
        <v>0</v>
      </c>
      <c r="BJ96" s="15" t="s">
        <v>83</v>
      </c>
      <c r="BK96" s="215">
        <f>ROUND(I96*H96,2)</f>
        <v>0</v>
      </c>
      <c r="BL96" s="15" t="s">
        <v>177</v>
      </c>
      <c r="BM96" s="15" t="s">
        <v>612</v>
      </c>
    </row>
    <row r="97" s="11" customFormat="1">
      <c r="B97" s="219"/>
      <c r="C97" s="220"/>
      <c r="D97" s="216" t="s">
        <v>181</v>
      </c>
      <c r="E97" s="221" t="s">
        <v>1</v>
      </c>
      <c r="F97" s="222" t="s">
        <v>182</v>
      </c>
      <c r="G97" s="220"/>
      <c r="H97" s="221" t="s">
        <v>1</v>
      </c>
      <c r="I97" s="223"/>
      <c r="J97" s="220"/>
      <c r="K97" s="220"/>
      <c r="L97" s="224"/>
      <c r="M97" s="225"/>
      <c r="N97" s="226"/>
      <c r="O97" s="226"/>
      <c r="P97" s="226"/>
      <c r="Q97" s="226"/>
      <c r="R97" s="226"/>
      <c r="S97" s="226"/>
      <c r="T97" s="227"/>
      <c r="AT97" s="228" t="s">
        <v>181</v>
      </c>
      <c r="AU97" s="228" t="s">
        <v>85</v>
      </c>
      <c r="AV97" s="11" t="s">
        <v>83</v>
      </c>
      <c r="AW97" s="11" t="s">
        <v>36</v>
      </c>
      <c r="AX97" s="11" t="s">
        <v>75</v>
      </c>
      <c r="AY97" s="228" t="s">
        <v>170</v>
      </c>
    </row>
    <row r="98" s="12" customFormat="1">
      <c r="B98" s="229"/>
      <c r="C98" s="230"/>
      <c r="D98" s="216" t="s">
        <v>181</v>
      </c>
      <c r="E98" s="231" t="s">
        <v>1</v>
      </c>
      <c r="F98" s="232" t="s">
        <v>613</v>
      </c>
      <c r="G98" s="230"/>
      <c r="H98" s="233">
        <v>2</v>
      </c>
      <c r="I98" s="234"/>
      <c r="J98" s="230"/>
      <c r="K98" s="230"/>
      <c r="L98" s="235"/>
      <c r="M98" s="236"/>
      <c r="N98" s="237"/>
      <c r="O98" s="237"/>
      <c r="P98" s="237"/>
      <c r="Q98" s="237"/>
      <c r="R98" s="237"/>
      <c r="S98" s="237"/>
      <c r="T98" s="238"/>
      <c r="AT98" s="239" t="s">
        <v>181</v>
      </c>
      <c r="AU98" s="239" t="s">
        <v>85</v>
      </c>
      <c r="AV98" s="12" t="s">
        <v>85</v>
      </c>
      <c r="AW98" s="12" t="s">
        <v>36</v>
      </c>
      <c r="AX98" s="12" t="s">
        <v>83</v>
      </c>
      <c r="AY98" s="239" t="s">
        <v>170</v>
      </c>
    </row>
    <row r="99" s="1" customFormat="1" ht="16.5" customHeight="1">
      <c r="B99" s="36"/>
      <c r="C99" s="251" t="s">
        <v>177</v>
      </c>
      <c r="D99" s="251" t="s">
        <v>386</v>
      </c>
      <c r="E99" s="252" t="s">
        <v>614</v>
      </c>
      <c r="F99" s="253" t="s">
        <v>615</v>
      </c>
      <c r="G99" s="254" t="s">
        <v>434</v>
      </c>
      <c r="H99" s="255">
        <v>14</v>
      </c>
      <c r="I99" s="256"/>
      <c r="J99" s="257">
        <f>ROUND(I99*H99,2)</f>
        <v>0</v>
      </c>
      <c r="K99" s="253" t="s">
        <v>176</v>
      </c>
      <c r="L99" s="258"/>
      <c r="M99" s="259" t="s">
        <v>1</v>
      </c>
      <c r="N99" s="260" t="s">
        <v>46</v>
      </c>
      <c r="O99" s="77"/>
      <c r="P99" s="213">
        <f>O99*H99</f>
        <v>0</v>
      </c>
      <c r="Q99" s="213">
        <v>0.0028</v>
      </c>
      <c r="R99" s="213">
        <f>Q99*H99</f>
        <v>0.039199999999999999</v>
      </c>
      <c r="S99" s="213">
        <v>0</v>
      </c>
      <c r="T99" s="214">
        <f>S99*H99</f>
        <v>0</v>
      </c>
      <c r="AR99" s="15" t="s">
        <v>217</v>
      </c>
      <c r="AT99" s="15" t="s">
        <v>386</v>
      </c>
      <c r="AU99" s="15" t="s">
        <v>85</v>
      </c>
      <c r="AY99" s="15" t="s">
        <v>170</v>
      </c>
      <c r="BE99" s="215">
        <f>IF(N99="základní",J99,0)</f>
        <v>0</v>
      </c>
      <c r="BF99" s="215">
        <f>IF(N99="snížená",J99,0)</f>
        <v>0</v>
      </c>
      <c r="BG99" s="215">
        <f>IF(N99="zákl. přenesená",J99,0)</f>
        <v>0</v>
      </c>
      <c r="BH99" s="215">
        <f>IF(N99="sníž. přenesená",J99,0)</f>
        <v>0</v>
      </c>
      <c r="BI99" s="215">
        <f>IF(N99="nulová",J99,0)</f>
        <v>0</v>
      </c>
      <c r="BJ99" s="15" t="s">
        <v>83</v>
      </c>
      <c r="BK99" s="215">
        <f>ROUND(I99*H99,2)</f>
        <v>0</v>
      </c>
      <c r="BL99" s="15" t="s">
        <v>177</v>
      </c>
      <c r="BM99" s="15" t="s">
        <v>616</v>
      </c>
    </row>
    <row r="100" s="11" customFormat="1">
      <c r="B100" s="219"/>
      <c r="C100" s="220"/>
      <c r="D100" s="216" t="s">
        <v>181</v>
      </c>
      <c r="E100" s="221" t="s">
        <v>1</v>
      </c>
      <c r="F100" s="222" t="s">
        <v>182</v>
      </c>
      <c r="G100" s="220"/>
      <c r="H100" s="221" t="s">
        <v>1</v>
      </c>
      <c r="I100" s="223"/>
      <c r="J100" s="220"/>
      <c r="K100" s="220"/>
      <c r="L100" s="224"/>
      <c r="M100" s="225"/>
      <c r="N100" s="226"/>
      <c r="O100" s="226"/>
      <c r="P100" s="226"/>
      <c r="Q100" s="226"/>
      <c r="R100" s="226"/>
      <c r="S100" s="226"/>
      <c r="T100" s="227"/>
      <c r="AT100" s="228" t="s">
        <v>181</v>
      </c>
      <c r="AU100" s="228" t="s">
        <v>85</v>
      </c>
      <c r="AV100" s="11" t="s">
        <v>83</v>
      </c>
      <c r="AW100" s="11" t="s">
        <v>36</v>
      </c>
      <c r="AX100" s="11" t="s">
        <v>75</v>
      </c>
      <c r="AY100" s="228" t="s">
        <v>170</v>
      </c>
    </row>
    <row r="101" s="12" customFormat="1">
      <c r="B101" s="229"/>
      <c r="C101" s="230"/>
      <c r="D101" s="216" t="s">
        <v>181</v>
      </c>
      <c r="E101" s="231" t="s">
        <v>1</v>
      </c>
      <c r="F101" s="232" t="s">
        <v>617</v>
      </c>
      <c r="G101" s="230"/>
      <c r="H101" s="233">
        <v>2</v>
      </c>
      <c r="I101" s="234"/>
      <c r="J101" s="230"/>
      <c r="K101" s="230"/>
      <c r="L101" s="235"/>
      <c r="M101" s="236"/>
      <c r="N101" s="237"/>
      <c r="O101" s="237"/>
      <c r="P101" s="237"/>
      <c r="Q101" s="237"/>
      <c r="R101" s="237"/>
      <c r="S101" s="237"/>
      <c r="T101" s="238"/>
      <c r="AT101" s="239" t="s">
        <v>181</v>
      </c>
      <c r="AU101" s="239" t="s">
        <v>85</v>
      </c>
      <c r="AV101" s="12" t="s">
        <v>85</v>
      </c>
      <c r="AW101" s="12" t="s">
        <v>36</v>
      </c>
      <c r="AX101" s="12" t="s">
        <v>75</v>
      </c>
      <c r="AY101" s="239" t="s">
        <v>170</v>
      </c>
    </row>
    <row r="102" s="12" customFormat="1">
      <c r="B102" s="229"/>
      <c r="C102" s="230"/>
      <c r="D102" s="216" t="s">
        <v>181</v>
      </c>
      <c r="E102" s="231" t="s">
        <v>1</v>
      </c>
      <c r="F102" s="232" t="s">
        <v>618</v>
      </c>
      <c r="G102" s="230"/>
      <c r="H102" s="233">
        <v>8</v>
      </c>
      <c r="I102" s="234"/>
      <c r="J102" s="230"/>
      <c r="K102" s="230"/>
      <c r="L102" s="235"/>
      <c r="M102" s="236"/>
      <c r="N102" s="237"/>
      <c r="O102" s="237"/>
      <c r="P102" s="237"/>
      <c r="Q102" s="237"/>
      <c r="R102" s="237"/>
      <c r="S102" s="237"/>
      <c r="T102" s="238"/>
      <c r="AT102" s="239" t="s">
        <v>181</v>
      </c>
      <c r="AU102" s="239" t="s">
        <v>85</v>
      </c>
      <c r="AV102" s="12" t="s">
        <v>85</v>
      </c>
      <c r="AW102" s="12" t="s">
        <v>36</v>
      </c>
      <c r="AX102" s="12" t="s">
        <v>75</v>
      </c>
      <c r="AY102" s="239" t="s">
        <v>170</v>
      </c>
    </row>
    <row r="103" s="12" customFormat="1">
      <c r="B103" s="229"/>
      <c r="C103" s="230"/>
      <c r="D103" s="216" t="s">
        <v>181</v>
      </c>
      <c r="E103" s="231" t="s">
        <v>1</v>
      </c>
      <c r="F103" s="232" t="s">
        <v>619</v>
      </c>
      <c r="G103" s="230"/>
      <c r="H103" s="233">
        <v>4</v>
      </c>
      <c r="I103" s="234"/>
      <c r="J103" s="230"/>
      <c r="K103" s="230"/>
      <c r="L103" s="235"/>
      <c r="M103" s="236"/>
      <c r="N103" s="237"/>
      <c r="O103" s="237"/>
      <c r="P103" s="237"/>
      <c r="Q103" s="237"/>
      <c r="R103" s="237"/>
      <c r="S103" s="237"/>
      <c r="T103" s="238"/>
      <c r="AT103" s="239" t="s">
        <v>181</v>
      </c>
      <c r="AU103" s="239" t="s">
        <v>85</v>
      </c>
      <c r="AV103" s="12" t="s">
        <v>85</v>
      </c>
      <c r="AW103" s="12" t="s">
        <v>36</v>
      </c>
      <c r="AX103" s="12" t="s">
        <v>75</v>
      </c>
      <c r="AY103" s="239" t="s">
        <v>170</v>
      </c>
    </row>
    <row r="104" s="13" customFormat="1">
      <c r="B104" s="240"/>
      <c r="C104" s="241"/>
      <c r="D104" s="216" t="s">
        <v>181</v>
      </c>
      <c r="E104" s="242" t="s">
        <v>1</v>
      </c>
      <c r="F104" s="243" t="s">
        <v>202</v>
      </c>
      <c r="G104" s="241"/>
      <c r="H104" s="244">
        <v>14</v>
      </c>
      <c r="I104" s="245"/>
      <c r="J104" s="241"/>
      <c r="K104" s="241"/>
      <c r="L104" s="246"/>
      <c r="M104" s="247"/>
      <c r="N104" s="248"/>
      <c r="O104" s="248"/>
      <c r="P104" s="248"/>
      <c r="Q104" s="248"/>
      <c r="R104" s="248"/>
      <c r="S104" s="248"/>
      <c r="T104" s="249"/>
      <c r="AT104" s="250" t="s">
        <v>181</v>
      </c>
      <c r="AU104" s="250" t="s">
        <v>85</v>
      </c>
      <c r="AV104" s="13" t="s">
        <v>177</v>
      </c>
      <c r="AW104" s="13" t="s">
        <v>36</v>
      </c>
      <c r="AX104" s="13" t="s">
        <v>83</v>
      </c>
      <c r="AY104" s="250" t="s">
        <v>170</v>
      </c>
    </row>
    <row r="105" s="1" customFormat="1" ht="16.5" customHeight="1">
      <c r="B105" s="36"/>
      <c r="C105" s="251" t="s">
        <v>197</v>
      </c>
      <c r="D105" s="251" t="s">
        <v>386</v>
      </c>
      <c r="E105" s="252" t="s">
        <v>620</v>
      </c>
      <c r="F105" s="253" t="s">
        <v>621</v>
      </c>
      <c r="G105" s="254" t="s">
        <v>434</v>
      </c>
      <c r="H105" s="255">
        <v>4</v>
      </c>
      <c r="I105" s="256"/>
      <c r="J105" s="257">
        <f>ROUND(I105*H105,2)</f>
        <v>0</v>
      </c>
      <c r="K105" s="253" t="s">
        <v>176</v>
      </c>
      <c r="L105" s="258"/>
      <c r="M105" s="259" t="s">
        <v>1</v>
      </c>
      <c r="N105" s="260" t="s">
        <v>46</v>
      </c>
      <c r="O105" s="77"/>
      <c r="P105" s="213">
        <f>O105*H105</f>
        <v>0</v>
      </c>
      <c r="Q105" s="213">
        <v>0.0038</v>
      </c>
      <c r="R105" s="213">
        <f>Q105*H105</f>
        <v>0.0152</v>
      </c>
      <c r="S105" s="213">
        <v>0</v>
      </c>
      <c r="T105" s="214">
        <f>S105*H105</f>
        <v>0</v>
      </c>
      <c r="AR105" s="15" t="s">
        <v>217</v>
      </c>
      <c r="AT105" s="15" t="s">
        <v>386</v>
      </c>
      <c r="AU105" s="15" t="s">
        <v>85</v>
      </c>
      <c r="AY105" s="15" t="s">
        <v>170</v>
      </c>
      <c r="BE105" s="215">
        <f>IF(N105="základní",J105,0)</f>
        <v>0</v>
      </c>
      <c r="BF105" s="215">
        <f>IF(N105="snížená",J105,0)</f>
        <v>0</v>
      </c>
      <c r="BG105" s="215">
        <f>IF(N105="zákl. přenesená",J105,0)</f>
        <v>0</v>
      </c>
      <c r="BH105" s="215">
        <f>IF(N105="sníž. přenesená",J105,0)</f>
        <v>0</v>
      </c>
      <c r="BI105" s="215">
        <f>IF(N105="nulová",J105,0)</f>
        <v>0</v>
      </c>
      <c r="BJ105" s="15" t="s">
        <v>83</v>
      </c>
      <c r="BK105" s="215">
        <f>ROUND(I105*H105,2)</f>
        <v>0</v>
      </c>
      <c r="BL105" s="15" t="s">
        <v>177</v>
      </c>
      <c r="BM105" s="15" t="s">
        <v>622</v>
      </c>
    </row>
    <row r="106" s="11" customFormat="1">
      <c r="B106" s="219"/>
      <c r="C106" s="220"/>
      <c r="D106" s="216" t="s">
        <v>181</v>
      </c>
      <c r="E106" s="221" t="s">
        <v>1</v>
      </c>
      <c r="F106" s="222" t="s">
        <v>182</v>
      </c>
      <c r="G106" s="220"/>
      <c r="H106" s="221" t="s">
        <v>1</v>
      </c>
      <c r="I106" s="223"/>
      <c r="J106" s="220"/>
      <c r="K106" s="220"/>
      <c r="L106" s="224"/>
      <c r="M106" s="225"/>
      <c r="N106" s="226"/>
      <c r="O106" s="226"/>
      <c r="P106" s="226"/>
      <c r="Q106" s="226"/>
      <c r="R106" s="226"/>
      <c r="S106" s="226"/>
      <c r="T106" s="227"/>
      <c r="AT106" s="228" t="s">
        <v>181</v>
      </c>
      <c r="AU106" s="228" t="s">
        <v>85</v>
      </c>
      <c r="AV106" s="11" t="s">
        <v>83</v>
      </c>
      <c r="AW106" s="11" t="s">
        <v>36</v>
      </c>
      <c r="AX106" s="11" t="s">
        <v>75</v>
      </c>
      <c r="AY106" s="228" t="s">
        <v>170</v>
      </c>
    </row>
    <row r="107" s="12" customFormat="1">
      <c r="B107" s="229"/>
      <c r="C107" s="230"/>
      <c r="D107" s="216" t="s">
        <v>181</v>
      </c>
      <c r="E107" s="231" t="s">
        <v>1</v>
      </c>
      <c r="F107" s="232" t="s">
        <v>623</v>
      </c>
      <c r="G107" s="230"/>
      <c r="H107" s="233">
        <v>1</v>
      </c>
      <c r="I107" s="234"/>
      <c r="J107" s="230"/>
      <c r="K107" s="230"/>
      <c r="L107" s="235"/>
      <c r="M107" s="236"/>
      <c r="N107" s="237"/>
      <c r="O107" s="237"/>
      <c r="P107" s="237"/>
      <c r="Q107" s="237"/>
      <c r="R107" s="237"/>
      <c r="S107" s="237"/>
      <c r="T107" s="238"/>
      <c r="AT107" s="239" t="s">
        <v>181</v>
      </c>
      <c r="AU107" s="239" t="s">
        <v>85</v>
      </c>
      <c r="AV107" s="12" t="s">
        <v>85</v>
      </c>
      <c r="AW107" s="12" t="s">
        <v>36</v>
      </c>
      <c r="AX107" s="12" t="s">
        <v>75</v>
      </c>
      <c r="AY107" s="239" t="s">
        <v>170</v>
      </c>
    </row>
    <row r="108" s="12" customFormat="1">
      <c r="B108" s="229"/>
      <c r="C108" s="230"/>
      <c r="D108" s="216" t="s">
        <v>181</v>
      </c>
      <c r="E108" s="231" t="s">
        <v>1</v>
      </c>
      <c r="F108" s="232" t="s">
        <v>624</v>
      </c>
      <c r="G108" s="230"/>
      <c r="H108" s="233">
        <v>3</v>
      </c>
      <c r="I108" s="234"/>
      <c r="J108" s="230"/>
      <c r="K108" s="230"/>
      <c r="L108" s="235"/>
      <c r="M108" s="236"/>
      <c r="N108" s="237"/>
      <c r="O108" s="237"/>
      <c r="P108" s="237"/>
      <c r="Q108" s="237"/>
      <c r="R108" s="237"/>
      <c r="S108" s="237"/>
      <c r="T108" s="238"/>
      <c r="AT108" s="239" t="s">
        <v>181</v>
      </c>
      <c r="AU108" s="239" t="s">
        <v>85</v>
      </c>
      <c r="AV108" s="12" t="s">
        <v>85</v>
      </c>
      <c r="AW108" s="12" t="s">
        <v>36</v>
      </c>
      <c r="AX108" s="12" t="s">
        <v>75</v>
      </c>
      <c r="AY108" s="239" t="s">
        <v>170</v>
      </c>
    </row>
    <row r="109" s="13" customFormat="1">
      <c r="B109" s="240"/>
      <c r="C109" s="241"/>
      <c r="D109" s="216" t="s">
        <v>181</v>
      </c>
      <c r="E109" s="242" t="s">
        <v>1</v>
      </c>
      <c r="F109" s="243" t="s">
        <v>202</v>
      </c>
      <c r="G109" s="241"/>
      <c r="H109" s="244">
        <v>4</v>
      </c>
      <c r="I109" s="245"/>
      <c r="J109" s="241"/>
      <c r="K109" s="241"/>
      <c r="L109" s="246"/>
      <c r="M109" s="247"/>
      <c r="N109" s="248"/>
      <c r="O109" s="248"/>
      <c r="P109" s="248"/>
      <c r="Q109" s="248"/>
      <c r="R109" s="248"/>
      <c r="S109" s="248"/>
      <c r="T109" s="249"/>
      <c r="AT109" s="250" t="s">
        <v>181</v>
      </c>
      <c r="AU109" s="250" t="s">
        <v>85</v>
      </c>
      <c r="AV109" s="13" t="s">
        <v>177</v>
      </c>
      <c r="AW109" s="13" t="s">
        <v>36</v>
      </c>
      <c r="AX109" s="13" t="s">
        <v>83</v>
      </c>
      <c r="AY109" s="250" t="s">
        <v>170</v>
      </c>
    </row>
    <row r="110" s="1" customFormat="1" ht="16.5" customHeight="1">
      <c r="B110" s="36"/>
      <c r="C110" s="251" t="s">
        <v>203</v>
      </c>
      <c r="D110" s="251" t="s">
        <v>386</v>
      </c>
      <c r="E110" s="252" t="s">
        <v>625</v>
      </c>
      <c r="F110" s="253" t="s">
        <v>626</v>
      </c>
      <c r="G110" s="254" t="s">
        <v>434</v>
      </c>
      <c r="H110" s="255">
        <v>1</v>
      </c>
      <c r="I110" s="256"/>
      <c r="J110" s="257">
        <f>ROUND(I110*H110,2)</f>
        <v>0</v>
      </c>
      <c r="K110" s="253" t="s">
        <v>176</v>
      </c>
      <c r="L110" s="258"/>
      <c r="M110" s="259" t="s">
        <v>1</v>
      </c>
      <c r="N110" s="260" t="s">
        <v>46</v>
      </c>
      <c r="O110" s="77"/>
      <c r="P110" s="213">
        <f>O110*H110</f>
        <v>0</v>
      </c>
      <c r="Q110" s="213">
        <v>0.0044000000000000003</v>
      </c>
      <c r="R110" s="213">
        <f>Q110*H110</f>
        <v>0.0044000000000000003</v>
      </c>
      <c r="S110" s="213">
        <v>0</v>
      </c>
      <c r="T110" s="214">
        <f>S110*H110</f>
        <v>0</v>
      </c>
      <c r="AR110" s="15" t="s">
        <v>217</v>
      </c>
      <c r="AT110" s="15" t="s">
        <v>386</v>
      </c>
      <c r="AU110" s="15" t="s">
        <v>85</v>
      </c>
      <c r="AY110" s="15" t="s">
        <v>170</v>
      </c>
      <c r="BE110" s="215">
        <f>IF(N110="základní",J110,0)</f>
        <v>0</v>
      </c>
      <c r="BF110" s="215">
        <f>IF(N110="snížená",J110,0)</f>
        <v>0</v>
      </c>
      <c r="BG110" s="215">
        <f>IF(N110="zákl. přenesená",J110,0)</f>
        <v>0</v>
      </c>
      <c r="BH110" s="215">
        <f>IF(N110="sníž. přenesená",J110,0)</f>
        <v>0</v>
      </c>
      <c r="BI110" s="215">
        <f>IF(N110="nulová",J110,0)</f>
        <v>0</v>
      </c>
      <c r="BJ110" s="15" t="s">
        <v>83</v>
      </c>
      <c r="BK110" s="215">
        <f>ROUND(I110*H110,2)</f>
        <v>0</v>
      </c>
      <c r="BL110" s="15" t="s">
        <v>177</v>
      </c>
      <c r="BM110" s="15" t="s">
        <v>627</v>
      </c>
    </row>
    <row r="111" s="11" customFormat="1">
      <c r="B111" s="219"/>
      <c r="C111" s="220"/>
      <c r="D111" s="216" t="s">
        <v>181</v>
      </c>
      <c r="E111" s="221" t="s">
        <v>1</v>
      </c>
      <c r="F111" s="222" t="s">
        <v>182</v>
      </c>
      <c r="G111" s="220"/>
      <c r="H111" s="221" t="s">
        <v>1</v>
      </c>
      <c r="I111" s="223"/>
      <c r="J111" s="220"/>
      <c r="K111" s="220"/>
      <c r="L111" s="224"/>
      <c r="M111" s="225"/>
      <c r="N111" s="226"/>
      <c r="O111" s="226"/>
      <c r="P111" s="226"/>
      <c r="Q111" s="226"/>
      <c r="R111" s="226"/>
      <c r="S111" s="226"/>
      <c r="T111" s="227"/>
      <c r="AT111" s="228" t="s">
        <v>181</v>
      </c>
      <c r="AU111" s="228" t="s">
        <v>85</v>
      </c>
      <c r="AV111" s="11" t="s">
        <v>83</v>
      </c>
      <c r="AW111" s="11" t="s">
        <v>36</v>
      </c>
      <c r="AX111" s="11" t="s">
        <v>75</v>
      </c>
      <c r="AY111" s="228" t="s">
        <v>170</v>
      </c>
    </row>
    <row r="112" s="12" customFormat="1">
      <c r="B112" s="229"/>
      <c r="C112" s="230"/>
      <c r="D112" s="216" t="s">
        <v>181</v>
      </c>
      <c r="E112" s="231" t="s">
        <v>1</v>
      </c>
      <c r="F112" s="232" t="s">
        <v>628</v>
      </c>
      <c r="G112" s="230"/>
      <c r="H112" s="233">
        <v>1</v>
      </c>
      <c r="I112" s="234"/>
      <c r="J112" s="230"/>
      <c r="K112" s="230"/>
      <c r="L112" s="235"/>
      <c r="M112" s="236"/>
      <c r="N112" s="237"/>
      <c r="O112" s="237"/>
      <c r="P112" s="237"/>
      <c r="Q112" s="237"/>
      <c r="R112" s="237"/>
      <c r="S112" s="237"/>
      <c r="T112" s="238"/>
      <c r="AT112" s="239" t="s">
        <v>181</v>
      </c>
      <c r="AU112" s="239" t="s">
        <v>85</v>
      </c>
      <c r="AV112" s="12" t="s">
        <v>85</v>
      </c>
      <c r="AW112" s="12" t="s">
        <v>36</v>
      </c>
      <c r="AX112" s="12" t="s">
        <v>83</v>
      </c>
      <c r="AY112" s="239" t="s">
        <v>170</v>
      </c>
    </row>
    <row r="113" s="1" customFormat="1" ht="16.5" customHeight="1">
      <c r="B113" s="36"/>
      <c r="C113" s="251" t="s">
        <v>211</v>
      </c>
      <c r="D113" s="251" t="s">
        <v>386</v>
      </c>
      <c r="E113" s="252" t="s">
        <v>629</v>
      </c>
      <c r="F113" s="253" t="s">
        <v>630</v>
      </c>
      <c r="G113" s="254" t="s">
        <v>434</v>
      </c>
      <c r="H113" s="255">
        <v>2</v>
      </c>
      <c r="I113" s="256"/>
      <c r="J113" s="257">
        <f>ROUND(I113*H113,2)</f>
        <v>0</v>
      </c>
      <c r="K113" s="253" t="s">
        <v>176</v>
      </c>
      <c r="L113" s="258"/>
      <c r="M113" s="259" t="s">
        <v>1</v>
      </c>
      <c r="N113" s="260" t="s">
        <v>46</v>
      </c>
      <c r="O113" s="77"/>
      <c r="P113" s="213">
        <f>O113*H113</f>
        <v>0</v>
      </c>
      <c r="Q113" s="213">
        <v>0.0038999999999999998</v>
      </c>
      <c r="R113" s="213">
        <f>Q113*H113</f>
        <v>0.0077999999999999996</v>
      </c>
      <c r="S113" s="213">
        <v>0</v>
      </c>
      <c r="T113" s="214">
        <f>S113*H113</f>
        <v>0</v>
      </c>
      <c r="AR113" s="15" t="s">
        <v>217</v>
      </c>
      <c r="AT113" s="15" t="s">
        <v>386</v>
      </c>
      <c r="AU113" s="15" t="s">
        <v>85</v>
      </c>
      <c r="AY113" s="15" t="s">
        <v>170</v>
      </c>
      <c r="BE113" s="215">
        <f>IF(N113="základní",J113,0)</f>
        <v>0</v>
      </c>
      <c r="BF113" s="215">
        <f>IF(N113="snížená",J113,0)</f>
        <v>0</v>
      </c>
      <c r="BG113" s="215">
        <f>IF(N113="zákl. přenesená",J113,0)</f>
        <v>0</v>
      </c>
      <c r="BH113" s="215">
        <f>IF(N113="sníž. přenesená",J113,0)</f>
        <v>0</v>
      </c>
      <c r="BI113" s="215">
        <f>IF(N113="nulová",J113,0)</f>
        <v>0</v>
      </c>
      <c r="BJ113" s="15" t="s">
        <v>83</v>
      </c>
      <c r="BK113" s="215">
        <f>ROUND(I113*H113,2)</f>
        <v>0</v>
      </c>
      <c r="BL113" s="15" t="s">
        <v>177</v>
      </c>
      <c r="BM113" s="15" t="s">
        <v>631</v>
      </c>
    </row>
    <row r="114" s="11" customFormat="1">
      <c r="B114" s="219"/>
      <c r="C114" s="220"/>
      <c r="D114" s="216" t="s">
        <v>181</v>
      </c>
      <c r="E114" s="221" t="s">
        <v>1</v>
      </c>
      <c r="F114" s="222" t="s">
        <v>182</v>
      </c>
      <c r="G114" s="220"/>
      <c r="H114" s="221" t="s">
        <v>1</v>
      </c>
      <c r="I114" s="223"/>
      <c r="J114" s="220"/>
      <c r="K114" s="220"/>
      <c r="L114" s="224"/>
      <c r="M114" s="225"/>
      <c r="N114" s="226"/>
      <c r="O114" s="226"/>
      <c r="P114" s="226"/>
      <c r="Q114" s="226"/>
      <c r="R114" s="226"/>
      <c r="S114" s="226"/>
      <c r="T114" s="227"/>
      <c r="AT114" s="228" t="s">
        <v>181</v>
      </c>
      <c r="AU114" s="228" t="s">
        <v>85</v>
      </c>
      <c r="AV114" s="11" t="s">
        <v>83</v>
      </c>
      <c r="AW114" s="11" t="s">
        <v>36</v>
      </c>
      <c r="AX114" s="11" t="s">
        <v>75</v>
      </c>
      <c r="AY114" s="228" t="s">
        <v>170</v>
      </c>
    </row>
    <row r="115" s="12" customFormat="1">
      <c r="B115" s="229"/>
      <c r="C115" s="230"/>
      <c r="D115" s="216" t="s">
        <v>181</v>
      </c>
      <c r="E115" s="231" t="s">
        <v>1</v>
      </c>
      <c r="F115" s="232" t="s">
        <v>632</v>
      </c>
      <c r="G115" s="230"/>
      <c r="H115" s="233">
        <v>1</v>
      </c>
      <c r="I115" s="234"/>
      <c r="J115" s="230"/>
      <c r="K115" s="230"/>
      <c r="L115" s="235"/>
      <c r="M115" s="236"/>
      <c r="N115" s="237"/>
      <c r="O115" s="237"/>
      <c r="P115" s="237"/>
      <c r="Q115" s="237"/>
      <c r="R115" s="237"/>
      <c r="S115" s="237"/>
      <c r="T115" s="238"/>
      <c r="AT115" s="239" t="s">
        <v>181</v>
      </c>
      <c r="AU115" s="239" t="s">
        <v>85</v>
      </c>
      <c r="AV115" s="12" t="s">
        <v>85</v>
      </c>
      <c r="AW115" s="12" t="s">
        <v>36</v>
      </c>
      <c r="AX115" s="12" t="s">
        <v>75</v>
      </c>
      <c r="AY115" s="239" t="s">
        <v>170</v>
      </c>
    </row>
    <row r="116" s="12" customFormat="1">
      <c r="B116" s="229"/>
      <c r="C116" s="230"/>
      <c r="D116" s="216" t="s">
        <v>181</v>
      </c>
      <c r="E116" s="231" t="s">
        <v>1</v>
      </c>
      <c r="F116" s="232" t="s">
        <v>633</v>
      </c>
      <c r="G116" s="230"/>
      <c r="H116" s="233">
        <v>1</v>
      </c>
      <c r="I116" s="234"/>
      <c r="J116" s="230"/>
      <c r="K116" s="230"/>
      <c r="L116" s="235"/>
      <c r="M116" s="236"/>
      <c r="N116" s="237"/>
      <c r="O116" s="237"/>
      <c r="P116" s="237"/>
      <c r="Q116" s="237"/>
      <c r="R116" s="237"/>
      <c r="S116" s="237"/>
      <c r="T116" s="238"/>
      <c r="AT116" s="239" t="s">
        <v>181</v>
      </c>
      <c r="AU116" s="239" t="s">
        <v>85</v>
      </c>
      <c r="AV116" s="12" t="s">
        <v>85</v>
      </c>
      <c r="AW116" s="12" t="s">
        <v>36</v>
      </c>
      <c r="AX116" s="12" t="s">
        <v>75</v>
      </c>
      <c r="AY116" s="239" t="s">
        <v>170</v>
      </c>
    </row>
    <row r="117" s="13" customFormat="1">
      <c r="B117" s="240"/>
      <c r="C117" s="241"/>
      <c r="D117" s="216" t="s">
        <v>181</v>
      </c>
      <c r="E117" s="242" t="s">
        <v>1</v>
      </c>
      <c r="F117" s="243" t="s">
        <v>202</v>
      </c>
      <c r="G117" s="241"/>
      <c r="H117" s="244">
        <v>2</v>
      </c>
      <c r="I117" s="245"/>
      <c r="J117" s="241"/>
      <c r="K117" s="241"/>
      <c r="L117" s="246"/>
      <c r="M117" s="247"/>
      <c r="N117" s="248"/>
      <c r="O117" s="248"/>
      <c r="P117" s="248"/>
      <c r="Q117" s="248"/>
      <c r="R117" s="248"/>
      <c r="S117" s="248"/>
      <c r="T117" s="249"/>
      <c r="AT117" s="250" t="s">
        <v>181</v>
      </c>
      <c r="AU117" s="250" t="s">
        <v>85</v>
      </c>
      <c r="AV117" s="13" t="s">
        <v>177</v>
      </c>
      <c r="AW117" s="13" t="s">
        <v>36</v>
      </c>
      <c r="AX117" s="13" t="s">
        <v>83</v>
      </c>
      <c r="AY117" s="250" t="s">
        <v>170</v>
      </c>
    </row>
    <row r="118" s="1" customFormat="1" ht="16.5" customHeight="1">
      <c r="B118" s="36"/>
      <c r="C118" s="204" t="s">
        <v>217</v>
      </c>
      <c r="D118" s="204" t="s">
        <v>172</v>
      </c>
      <c r="E118" s="205" t="s">
        <v>634</v>
      </c>
      <c r="F118" s="206" t="s">
        <v>635</v>
      </c>
      <c r="G118" s="207" t="s">
        <v>434</v>
      </c>
      <c r="H118" s="208">
        <v>5</v>
      </c>
      <c r="I118" s="209"/>
      <c r="J118" s="210">
        <f>ROUND(I118*H118,2)</f>
        <v>0</v>
      </c>
      <c r="K118" s="206" t="s">
        <v>176</v>
      </c>
      <c r="L118" s="41"/>
      <c r="M118" s="211" t="s">
        <v>1</v>
      </c>
      <c r="N118" s="212" t="s">
        <v>46</v>
      </c>
      <c r="O118" s="77"/>
      <c r="P118" s="213">
        <f>O118*H118</f>
        <v>0</v>
      </c>
      <c r="Q118" s="213">
        <v>0.0010499999999999999</v>
      </c>
      <c r="R118" s="213">
        <f>Q118*H118</f>
        <v>0.0052499999999999995</v>
      </c>
      <c r="S118" s="213">
        <v>0</v>
      </c>
      <c r="T118" s="214">
        <f>S118*H118</f>
        <v>0</v>
      </c>
      <c r="AR118" s="15" t="s">
        <v>177</v>
      </c>
      <c r="AT118" s="15" t="s">
        <v>172</v>
      </c>
      <c r="AU118" s="15" t="s">
        <v>85</v>
      </c>
      <c r="AY118" s="15" t="s">
        <v>170</v>
      </c>
      <c r="BE118" s="215">
        <f>IF(N118="základní",J118,0)</f>
        <v>0</v>
      </c>
      <c r="BF118" s="215">
        <f>IF(N118="snížená",J118,0)</f>
        <v>0</v>
      </c>
      <c r="BG118" s="215">
        <f>IF(N118="zákl. přenesená",J118,0)</f>
        <v>0</v>
      </c>
      <c r="BH118" s="215">
        <f>IF(N118="sníž. přenesená",J118,0)</f>
        <v>0</v>
      </c>
      <c r="BI118" s="215">
        <f>IF(N118="nulová",J118,0)</f>
        <v>0</v>
      </c>
      <c r="BJ118" s="15" t="s">
        <v>83</v>
      </c>
      <c r="BK118" s="215">
        <f>ROUND(I118*H118,2)</f>
        <v>0</v>
      </c>
      <c r="BL118" s="15" t="s">
        <v>177</v>
      </c>
      <c r="BM118" s="15" t="s">
        <v>636</v>
      </c>
    </row>
    <row r="119" s="1" customFormat="1">
      <c r="B119" s="36"/>
      <c r="C119" s="37"/>
      <c r="D119" s="216" t="s">
        <v>179</v>
      </c>
      <c r="E119" s="37"/>
      <c r="F119" s="217" t="s">
        <v>601</v>
      </c>
      <c r="G119" s="37"/>
      <c r="H119" s="37"/>
      <c r="I119" s="130"/>
      <c r="J119" s="37"/>
      <c r="K119" s="37"/>
      <c r="L119" s="41"/>
      <c r="M119" s="218"/>
      <c r="N119" s="77"/>
      <c r="O119" s="77"/>
      <c r="P119" s="77"/>
      <c r="Q119" s="77"/>
      <c r="R119" s="77"/>
      <c r="S119" s="77"/>
      <c r="T119" s="78"/>
      <c r="AT119" s="15" t="s">
        <v>179</v>
      </c>
      <c r="AU119" s="15" t="s">
        <v>85</v>
      </c>
    </row>
    <row r="120" s="1" customFormat="1" ht="16.5" customHeight="1">
      <c r="B120" s="36"/>
      <c r="C120" s="251" t="s">
        <v>224</v>
      </c>
      <c r="D120" s="251" t="s">
        <v>386</v>
      </c>
      <c r="E120" s="252" t="s">
        <v>637</v>
      </c>
      <c r="F120" s="253" t="s">
        <v>638</v>
      </c>
      <c r="G120" s="254" t="s">
        <v>434</v>
      </c>
      <c r="H120" s="255">
        <v>5</v>
      </c>
      <c r="I120" s="256"/>
      <c r="J120" s="257">
        <f>ROUND(I120*H120,2)</f>
        <v>0</v>
      </c>
      <c r="K120" s="253" t="s">
        <v>176</v>
      </c>
      <c r="L120" s="258"/>
      <c r="M120" s="259" t="s">
        <v>1</v>
      </c>
      <c r="N120" s="260" t="s">
        <v>46</v>
      </c>
      <c r="O120" s="77"/>
      <c r="P120" s="213">
        <f>O120*H120</f>
        <v>0</v>
      </c>
      <c r="Q120" s="213">
        <v>0.015699999999999999</v>
      </c>
      <c r="R120" s="213">
        <f>Q120*H120</f>
        <v>0.078499999999999986</v>
      </c>
      <c r="S120" s="213">
        <v>0</v>
      </c>
      <c r="T120" s="214">
        <f>S120*H120</f>
        <v>0</v>
      </c>
      <c r="AR120" s="15" t="s">
        <v>217</v>
      </c>
      <c r="AT120" s="15" t="s">
        <v>386</v>
      </c>
      <c r="AU120" s="15" t="s">
        <v>85</v>
      </c>
      <c r="AY120" s="15" t="s">
        <v>170</v>
      </c>
      <c r="BE120" s="215">
        <f>IF(N120="základní",J120,0)</f>
        <v>0</v>
      </c>
      <c r="BF120" s="215">
        <f>IF(N120="snížená",J120,0)</f>
        <v>0</v>
      </c>
      <c r="BG120" s="215">
        <f>IF(N120="zákl. přenesená",J120,0)</f>
        <v>0</v>
      </c>
      <c r="BH120" s="215">
        <f>IF(N120="sníž. přenesená",J120,0)</f>
        <v>0</v>
      </c>
      <c r="BI120" s="215">
        <f>IF(N120="nulová",J120,0)</f>
        <v>0</v>
      </c>
      <c r="BJ120" s="15" t="s">
        <v>83</v>
      </c>
      <c r="BK120" s="215">
        <f>ROUND(I120*H120,2)</f>
        <v>0</v>
      </c>
      <c r="BL120" s="15" t="s">
        <v>177</v>
      </c>
      <c r="BM120" s="15" t="s">
        <v>639</v>
      </c>
    </row>
    <row r="121" s="11" customFormat="1">
      <c r="B121" s="219"/>
      <c r="C121" s="220"/>
      <c r="D121" s="216" t="s">
        <v>181</v>
      </c>
      <c r="E121" s="221" t="s">
        <v>1</v>
      </c>
      <c r="F121" s="222" t="s">
        <v>182</v>
      </c>
      <c r="G121" s="220"/>
      <c r="H121" s="221" t="s">
        <v>1</v>
      </c>
      <c r="I121" s="223"/>
      <c r="J121" s="220"/>
      <c r="K121" s="220"/>
      <c r="L121" s="224"/>
      <c r="M121" s="225"/>
      <c r="N121" s="226"/>
      <c r="O121" s="226"/>
      <c r="P121" s="226"/>
      <c r="Q121" s="226"/>
      <c r="R121" s="226"/>
      <c r="S121" s="226"/>
      <c r="T121" s="227"/>
      <c r="AT121" s="228" t="s">
        <v>181</v>
      </c>
      <c r="AU121" s="228" t="s">
        <v>85</v>
      </c>
      <c r="AV121" s="11" t="s">
        <v>83</v>
      </c>
      <c r="AW121" s="11" t="s">
        <v>36</v>
      </c>
      <c r="AX121" s="11" t="s">
        <v>75</v>
      </c>
      <c r="AY121" s="228" t="s">
        <v>170</v>
      </c>
    </row>
    <row r="122" s="12" customFormat="1">
      <c r="B122" s="229"/>
      <c r="C122" s="230"/>
      <c r="D122" s="216" t="s">
        <v>181</v>
      </c>
      <c r="E122" s="231" t="s">
        <v>1</v>
      </c>
      <c r="F122" s="232" t="s">
        <v>640</v>
      </c>
      <c r="G122" s="230"/>
      <c r="H122" s="233">
        <v>1</v>
      </c>
      <c r="I122" s="234"/>
      <c r="J122" s="230"/>
      <c r="K122" s="230"/>
      <c r="L122" s="235"/>
      <c r="M122" s="236"/>
      <c r="N122" s="237"/>
      <c r="O122" s="237"/>
      <c r="P122" s="237"/>
      <c r="Q122" s="237"/>
      <c r="R122" s="237"/>
      <c r="S122" s="237"/>
      <c r="T122" s="238"/>
      <c r="AT122" s="239" t="s">
        <v>181</v>
      </c>
      <c r="AU122" s="239" t="s">
        <v>85</v>
      </c>
      <c r="AV122" s="12" t="s">
        <v>85</v>
      </c>
      <c r="AW122" s="12" t="s">
        <v>36</v>
      </c>
      <c r="AX122" s="12" t="s">
        <v>75</v>
      </c>
      <c r="AY122" s="239" t="s">
        <v>170</v>
      </c>
    </row>
    <row r="123" s="12" customFormat="1">
      <c r="B123" s="229"/>
      <c r="C123" s="230"/>
      <c r="D123" s="216" t="s">
        <v>181</v>
      </c>
      <c r="E123" s="231" t="s">
        <v>1</v>
      </c>
      <c r="F123" s="232" t="s">
        <v>641</v>
      </c>
      <c r="G123" s="230"/>
      <c r="H123" s="233">
        <v>4</v>
      </c>
      <c r="I123" s="234"/>
      <c r="J123" s="230"/>
      <c r="K123" s="230"/>
      <c r="L123" s="235"/>
      <c r="M123" s="236"/>
      <c r="N123" s="237"/>
      <c r="O123" s="237"/>
      <c r="P123" s="237"/>
      <c r="Q123" s="237"/>
      <c r="R123" s="237"/>
      <c r="S123" s="237"/>
      <c r="T123" s="238"/>
      <c r="AT123" s="239" t="s">
        <v>181</v>
      </c>
      <c r="AU123" s="239" t="s">
        <v>85</v>
      </c>
      <c r="AV123" s="12" t="s">
        <v>85</v>
      </c>
      <c r="AW123" s="12" t="s">
        <v>36</v>
      </c>
      <c r="AX123" s="12" t="s">
        <v>75</v>
      </c>
      <c r="AY123" s="239" t="s">
        <v>170</v>
      </c>
    </row>
    <row r="124" s="13" customFormat="1">
      <c r="B124" s="240"/>
      <c r="C124" s="241"/>
      <c r="D124" s="216" t="s">
        <v>181</v>
      </c>
      <c r="E124" s="242" t="s">
        <v>1</v>
      </c>
      <c r="F124" s="243" t="s">
        <v>202</v>
      </c>
      <c r="G124" s="241"/>
      <c r="H124" s="244">
        <v>5</v>
      </c>
      <c r="I124" s="245"/>
      <c r="J124" s="241"/>
      <c r="K124" s="241"/>
      <c r="L124" s="246"/>
      <c r="M124" s="247"/>
      <c r="N124" s="248"/>
      <c r="O124" s="248"/>
      <c r="P124" s="248"/>
      <c r="Q124" s="248"/>
      <c r="R124" s="248"/>
      <c r="S124" s="248"/>
      <c r="T124" s="249"/>
      <c r="AT124" s="250" t="s">
        <v>181</v>
      </c>
      <c r="AU124" s="250" t="s">
        <v>85</v>
      </c>
      <c r="AV124" s="13" t="s">
        <v>177</v>
      </c>
      <c r="AW124" s="13" t="s">
        <v>36</v>
      </c>
      <c r="AX124" s="13" t="s">
        <v>83</v>
      </c>
      <c r="AY124" s="250" t="s">
        <v>170</v>
      </c>
    </row>
    <row r="125" s="1" customFormat="1" ht="16.5" customHeight="1">
      <c r="B125" s="36"/>
      <c r="C125" s="204" t="s">
        <v>230</v>
      </c>
      <c r="D125" s="204" t="s">
        <v>172</v>
      </c>
      <c r="E125" s="205" t="s">
        <v>642</v>
      </c>
      <c r="F125" s="206" t="s">
        <v>643</v>
      </c>
      <c r="G125" s="207" t="s">
        <v>434</v>
      </c>
      <c r="H125" s="208">
        <v>27</v>
      </c>
      <c r="I125" s="209"/>
      <c r="J125" s="210">
        <f>ROUND(I125*H125,2)</f>
        <v>0</v>
      </c>
      <c r="K125" s="206" t="s">
        <v>176</v>
      </c>
      <c r="L125" s="41"/>
      <c r="M125" s="211" t="s">
        <v>1</v>
      </c>
      <c r="N125" s="212" t="s">
        <v>46</v>
      </c>
      <c r="O125" s="77"/>
      <c r="P125" s="213">
        <f>O125*H125</f>
        <v>0</v>
      </c>
      <c r="Q125" s="213">
        <v>0.10940999999999999</v>
      </c>
      <c r="R125" s="213">
        <f>Q125*H125</f>
        <v>2.9540699999999998</v>
      </c>
      <c r="S125" s="213">
        <v>0</v>
      </c>
      <c r="T125" s="214">
        <f>S125*H125</f>
        <v>0</v>
      </c>
      <c r="AR125" s="15" t="s">
        <v>177</v>
      </c>
      <c r="AT125" s="15" t="s">
        <v>172</v>
      </c>
      <c r="AU125" s="15" t="s">
        <v>85</v>
      </c>
      <c r="AY125" s="15" t="s">
        <v>170</v>
      </c>
      <c r="BE125" s="215">
        <f>IF(N125="základní",J125,0)</f>
        <v>0</v>
      </c>
      <c r="BF125" s="215">
        <f>IF(N125="snížená",J125,0)</f>
        <v>0</v>
      </c>
      <c r="BG125" s="215">
        <f>IF(N125="zákl. přenesená",J125,0)</f>
        <v>0</v>
      </c>
      <c r="BH125" s="215">
        <f>IF(N125="sníž. přenesená",J125,0)</f>
        <v>0</v>
      </c>
      <c r="BI125" s="215">
        <f>IF(N125="nulová",J125,0)</f>
        <v>0</v>
      </c>
      <c r="BJ125" s="15" t="s">
        <v>83</v>
      </c>
      <c r="BK125" s="215">
        <f>ROUND(I125*H125,2)</f>
        <v>0</v>
      </c>
      <c r="BL125" s="15" t="s">
        <v>177</v>
      </c>
      <c r="BM125" s="15" t="s">
        <v>644</v>
      </c>
    </row>
    <row r="126" s="1" customFormat="1">
      <c r="B126" s="36"/>
      <c r="C126" s="37"/>
      <c r="D126" s="216" t="s">
        <v>179</v>
      </c>
      <c r="E126" s="37"/>
      <c r="F126" s="217" t="s">
        <v>645</v>
      </c>
      <c r="G126" s="37"/>
      <c r="H126" s="37"/>
      <c r="I126" s="130"/>
      <c r="J126" s="37"/>
      <c r="K126" s="37"/>
      <c r="L126" s="41"/>
      <c r="M126" s="218"/>
      <c r="N126" s="77"/>
      <c r="O126" s="77"/>
      <c r="P126" s="77"/>
      <c r="Q126" s="77"/>
      <c r="R126" s="77"/>
      <c r="S126" s="77"/>
      <c r="T126" s="78"/>
      <c r="AT126" s="15" t="s">
        <v>179</v>
      </c>
      <c r="AU126" s="15" t="s">
        <v>85</v>
      </c>
    </row>
    <row r="127" s="1" customFormat="1" ht="16.5" customHeight="1">
      <c r="B127" s="36"/>
      <c r="C127" s="251" t="s">
        <v>235</v>
      </c>
      <c r="D127" s="251" t="s">
        <v>386</v>
      </c>
      <c r="E127" s="252" t="s">
        <v>646</v>
      </c>
      <c r="F127" s="253" t="s">
        <v>647</v>
      </c>
      <c r="G127" s="254" t="s">
        <v>434</v>
      </c>
      <c r="H127" s="255">
        <v>27</v>
      </c>
      <c r="I127" s="256"/>
      <c r="J127" s="257">
        <f>ROUND(I127*H127,2)</f>
        <v>0</v>
      </c>
      <c r="K127" s="253" t="s">
        <v>176</v>
      </c>
      <c r="L127" s="258"/>
      <c r="M127" s="259" t="s">
        <v>1</v>
      </c>
      <c r="N127" s="260" t="s">
        <v>46</v>
      </c>
      <c r="O127" s="77"/>
      <c r="P127" s="213">
        <f>O127*H127</f>
        <v>0</v>
      </c>
      <c r="Q127" s="213">
        <v>0.0064999999999999997</v>
      </c>
      <c r="R127" s="213">
        <f>Q127*H127</f>
        <v>0.17549999999999999</v>
      </c>
      <c r="S127" s="213">
        <v>0</v>
      </c>
      <c r="T127" s="214">
        <f>S127*H127</f>
        <v>0</v>
      </c>
      <c r="AR127" s="15" t="s">
        <v>217</v>
      </c>
      <c r="AT127" s="15" t="s">
        <v>386</v>
      </c>
      <c r="AU127" s="15" t="s">
        <v>85</v>
      </c>
      <c r="AY127" s="15" t="s">
        <v>170</v>
      </c>
      <c r="BE127" s="215">
        <f>IF(N127="základní",J127,0)</f>
        <v>0</v>
      </c>
      <c r="BF127" s="215">
        <f>IF(N127="snížená",J127,0)</f>
        <v>0</v>
      </c>
      <c r="BG127" s="215">
        <f>IF(N127="zákl. přenesená",J127,0)</f>
        <v>0</v>
      </c>
      <c r="BH127" s="215">
        <f>IF(N127="sníž. přenesená",J127,0)</f>
        <v>0</v>
      </c>
      <c r="BI127" s="215">
        <f>IF(N127="nulová",J127,0)</f>
        <v>0</v>
      </c>
      <c r="BJ127" s="15" t="s">
        <v>83</v>
      </c>
      <c r="BK127" s="215">
        <f>ROUND(I127*H127,2)</f>
        <v>0</v>
      </c>
      <c r="BL127" s="15" t="s">
        <v>177</v>
      </c>
      <c r="BM127" s="15" t="s">
        <v>648</v>
      </c>
    </row>
    <row r="128" s="11" customFormat="1">
      <c r="B128" s="219"/>
      <c r="C128" s="220"/>
      <c r="D128" s="216" t="s">
        <v>181</v>
      </c>
      <c r="E128" s="221" t="s">
        <v>1</v>
      </c>
      <c r="F128" s="222" t="s">
        <v>182</v>
      </c>
      <c r="G128" s="220"/>
      <c r="H128" s="221" t="s">
        <v>1</v>
      </c>
      <c r="I128" s="223"/>
      <c r="J128" s="220"/>
      <c r="K128" s="220"/>
      <c r="L128" s="224"/>
      <c r="M128" s="225"/>
      <c r="N128" s="226"/>
      <c r="O128" s="226"/>
      <c r="P128" s="226"/>
      <c r="Q128" s="226"/>
      <c r="R128" s="226"/>
      <c r="S128" s="226"/>
      <c r="T128" s="227"/>
      <c r="AT128" s="228" t="s">
        <v>181</v>
      </c>
      <c r="AU128" s="228" t="s">
        <v>85</v>
      </c>
      <c r="AV128" s="11" t="s">
        <v>83</v>
      </c>
      <c r="AW128" s="11" t="s">
        <v>36</v>
      </c>
      <c r="AX128" s="11" t="s">
        <v>75</v>
      </c>
      <c r="AY128" s="228" t="s">
        <v>170</v>
      </c>
    </row>
    <row r="129" s="12" customFormat="1">
      <c r="B129" s="229"/>
      <c r="C129" s="230"/>
      <c r="D129" s="216" t="s">
        <v>181</v>
      </c>
      <c r="E129" s="231" t="s">
        <v>1</v>
      </c>
      <c r="F129" s="232" t="s">
        <v>325</v>
      </c>
      <c r="G129" s="230"/>
      <c r="H129" s="233">
        <v>27</v>
      </c>
      <c r="I129" s="234"/>
      <c r="J129" s="230"/>
      <c r="K129" s="230"/>
      <c r="L129" s="235"/>
      <c r="M129" s="236"/>
      <c r="N129" s="237"/>
      <c r="O129" s="237"/>
      <c r="P129" s="237"/>
      <c r="Q129" s="237"/>
      <c r="R129" s="237"/>
      <c r="S129" s="237"/>
      <c r="T129" s="238"/>
      <c r="AT129" s="239" t="s">
        <v>181</v>
      </c>
      <c r="AU129" s="239" t="s">
        <v>85</v>
      </c>
      <c r="AV129" s="12" t="s">
        <v>85</v>
      </c>
      <c r="AW129" s="12" t="s">
        <v>36</v>
      </c>
      <c r="AX129" s="12" t="s">
        <v>83</v>
      </c>
      <c r="AY129" s="239" t="s">
        <v>170</v>
      </c>
    </row>
    <row r="130" s="1" customFormat="1" ht="16.5" customHeight="1">
      <c r="B130" s="36"/>
      <c r="C130" s="204" t="s">
        <v>241</v>
      </c>
      <c r="D130" s="204" t="s">
        <v>172</v>
      </c>
      <c r="E130" s="205" t="s">
        <v>649</v>
      </c>
      <c r="F130" s="206" t="s">
        <v>650</v>
      </c>
      <c r="G130" s="207" t="s">
        <v>206</v>
      </c>
      <c r="H130" s="208">
        <v>67.099999999999994</v>
      </c>
      <c r="I130" s="209"/>
      <c r="J130" s="210">
        <f>ROUND(I130*H130,2)</f>
        <v>0</v>
      </c>
      <c r="K130" s="206" t="s">
        <v>176</v>
      </c>
      <c r="L130" s="41"/>
      <c r="M130" s="211" t="s">
        <v>1</v>
      </c>
      <c r="N130" s="212" t="s">
        <v>46</v>
      </c>
      <c r="O130" s="77"/>
      <c r="P130" s="213">
        <f>O130*H130</f>
        <v>0</v>
      </c>
      <c r="Q130" s="213">
        <v>8.0000000000000007E-05</v>
      </c>
      <c r="R130" s="213">
        <f>Q130*H130</f>
        <v>0.0053680000000000004</v>
      </c>
      <c r="S130" s="213">
        <v>0</v>
      </c>
      <c r="T130" s="214">
        <f>S130*H130</f>
        <v>0</v>
      </c>
      <c r="AR130" s="15" t="s">
        <v>177</v>
      </c>
      <c r="AT130" s="15" t="s">
        <v>172</v>
      </c>
      <c r="AU130" s="15" t="s">
        <v>85</v>
      </c>
      <c r="AY130" s="15" t="s">
        <v>170</v>
      </c>
      <c r="BE130" s="215">
        <f>IF(N130="základní",J130,0)</f>
        <v>0</v>
      </c>
      <c r="BF130" s="215">
        <f>IF(N130="snížená",J130,0)</f>
        <v>0</v>
      </c>
      <c r="BG130" s="215">
        <f>IF(N130="zákl. přenesená",J130,0)</f>
        <v>0</v>
      </c>
      <c r="BH130" s="215">
        <f>IF(N130="sníž. přenesená",J130,0)</f>
        <v>0</v>
      </c>
      <c r="BI130" s="215">
        <f>IF(N130="nulová",J130,0)</f>
        <v>0</v>
      </c>
      <c r="BJ130" s="15" t="s">
        <v>83</v>
      </c>
      <c r="BK130" s="215">
        <f>ROUND(I130*H130,2)</f>
        <v>0</v>
      </c>
      <c r="BL130" s="15" t="s">
        <v>177</v>
      </c>
      <c r="BM130" s="15" t="s">
        <v>651</v>
      </c>
    </row>
    <row r="131" s="1" customFormat="1">
      <c r="B131" s="36"/>
      <c r="C131" s="37"/>
      <c r="D131" s="216" t="s">
        <v>179</v>
      </c>
      <c r="E131" s="37"/>
      <c r="F131" s="217" t="s">
        <v>652</v>
      </c>
      <c r="G131" s="37"/>
      <c r="H131" s="37"/>
      <c r="I131" s="130"/>
      <c r="J131" s="37"/>
      <c r="K131" s="37"/>
      <c r="L131" s="41"/>
      <c r="M131" s="218"/>
      <c r="N131" s="77"/>
      <c r="O131" s="77"/>
      <c r="P131" s="77"/>
      <c r="Q131" s="77"/>
      <c r="R131" s="77"/>
      <c r="S131" s="77"/>
      <c r="T131" s="78"/>
      <c r="AT131" s="15" t="s">
        <v>179</v>
      </c>
      <c r="AU131" s="15" t="s">
        <v>85</v>
      </c>
    </row>
    <row r="132" s="11" customFormat="1">
      <c r="B132" s="219"/>
      <c r="C132" s="220"/>
      <c r="D132" s="216" t="s">
        <v>181</v>
      </c>
      <c r="E132" s="221" t="s">
        <v>1</v>
      </c>
      <c r="F132" s="222" t="s">
        <v>182</v>
      </c>
      <c r="G132" s="220"/>
      <c r="H132" s="221" t="s">
        <v>1</v>
      </c>
      <c r="I132" s="223"/>
      <c r="J132" s="220"/>
      <c r="K132" s="220"/>
      <c r="L132" s="224"/>
      <c r="M132" s="225"/>
      <c r="N132" s="226"/>
      <c r="O132" s="226"/>
      <c r="P132" s="226"/>
      <c r="Q132" s="226"/>
      <c r="R132" s="226"/>
      <c r="S132" s="226"/>
      <c r="T132" s="227"/>
      <c r="AT132" s="228" t="s">
        <v>181</v>
      </c>
      <c r="AU132" s="228" t="s">
        <v>85</v>
      </c>
      <c r="AV132" s="11" t="s">
        <v>83</v>
      </c>
      <c r="AW132" s="11" t="s">
        <v>36</v>
      </c>
      <c r="AX132" s="11" t="s">
        <v>75</v>
      </c>
      <c r="AY132" s="228" t="s">
        <v>170</v>
      </c>
    </row>
    <row r="133" s="12" customFormat="1">
      <c r="B133" s="229"/>
      <c r="C133" s="230"/>
      <c r="D133" s="216" t="s">
        <v>181</v>
      </c>
      <c r="E133" s="231" t="s">
        <v>588</v>
      </c>
      <c r="F133" s="232" t="s">
        <v>653</v>
      </c>
      <c r="G133" s="230"/>
      <c r="H133" s="233">
        <v>67.099999999999994</v>
      </c>
      <c r="I133" s="234"/>
      <c r="J133" s="230"/>
      <c r="K133" s="230"/>
      <c r="L133" s="235"/>
      <c r="M133" s="236"/>
      <c r="N133" s="237"/>
      <c r="O133" s="237"/>
      <c r="P133" s="237"/>
      <c r="Q133" s="237"/>
      <c r="R133" s="237"/>
      <c r="S133" s="237"/>
      <c r="T133" s="238"/>
      <c r="AT133" s="239" t="s">
        <v>181</v>
      </c>
      <c r="AU133" s="239" t="s">
        <v>85</v>
      </c>
      <c r="AV133" s="12" t="s">
        <v>85</v>
      </c>
      <c r="AW133" s="12" t="s">
        <v>36</v>
      </c>
      <c r="AX133" s="12" t="s">
        <v>83</v>
      </c>
      <c r="AY133" s="239" t="s">
        <v>170</v>
      </c>
    </row>
    <row r="134" s="1" customFormat="1" ht="16.5" customHeight="1">
      <c r="B134" s="36"/>
      <c r="C134" s="204" t="s">
        <v>246</v>
      </c>
      <c r="D134" s="204" t="s">
        <v>172</v>
      </c>
      <c r="E134" s="205" t="s">
        <v>654</v>
      </c>
      <c r="F134" s="206" t="s">
        <v>655</v>
      </c>
      <c r="G134" s="207" t="s">
        <v>206</v>
      </c>
      <c r="H134" s="208">
        <v>244.40000000000001</v>
      </c>
      <c r="I134" s="209"/>
      <c r="J134" s="210">
        <f>ROUND(I134*H134,2)</f>
        <v>0</v>
      </c>
      <c r="K134" s="206" t="s">
        <v>176</v>
      </c>
      <c r="L134" s="41"/>
      <c r="M134" s="211" t="s">
        <v>1</v>
      </c>
      <c r="N134" s="212" t="s">
        <v>46</v>
      </c>
      <c r="O134" s="77"/>
      <c r="P134" s="213">
        <f>O134*H134</f>
        <v>0</v>
      </c>
      <c r="Q134" s="213">
        <v>3.0000000000000001E-05</v>
      </c>
      <c r="R134" s="213">
        <f>Q134*H134</f>
        <v>0.007332</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656</v>
      </c>
    </row>
    <row r="135" s="1" customFormat="1">
      <c r="B135" s="36"/>
      <c r="C135" s="37"/>
      <c r="D135" s="216" t="s">
        <v>179</v>
      </c>
      <c r="E135" s="37"/>
      <c r="F135" s="217" t="s">
        <v>652</v>
      </c>
      <c r="G135" s="37"/>
      <c r="H135" s="37"/>
      <c r="I135" s="130"/>
      <c r="J135" s="37"/>
      <c r="K135" s="37"/>
      <c r="L135" s="41"/>
      <c r="M135" s="218"/>
      <c r="N135" s="77"/>
      <c r="O135" s="77"/>
      <c r="P135" s="77"/>
      <c r="Q135" s="77"/>
      <c r="R135" s="77"/>
      <c r="S135" s="77"/>
      <c r="T135" s="78"/>
      <c r="AT135" s="15" t="s">
        <v>179</v>
      </c>
      <c r="AU135" s="15" t="s">
        <v>85</v>
      </c>
    </row>
    <row r="136" s="11" customFormat="1">
      <c r="B136" s="219"/>
      <c r="C136" s="220"/>
      <c r="D136" s="216" t="s">
        <v>181</v>
      </c>
      <c r="E136" s="221" t="s">
        <v>1</v>
      </c>
      <c r="F136" s="222" t="s">
        <v>182</v>
      </c>
      <c r="G136" s="220"/>
      <c r="H136" s="221" t="s">
        <v>1</v>
      </c>
      <c r="I136" s="223"/>
      <c r="J136" s="220"/>
      <c r="K136" s="220"/>
      <c r="L136" s="224"/>
      <c r="M136" s="225"/>
      <c r="N136" s="226"/>
      <c r="O136" s="226"/>
      <c r="P136" s="226"/>
      <c r="Q136" s="226"/>
      <c r="R136" s="226"/>
      <c r="S136" s="226"/>
      <c r="T136" s="227"/>
      <c r="AT136" s="228" t="s">
        <v>181</v>
      </c>
      <c r="AU136" s="228" t="s">
        <v>85</v>
      </c>
      <c r="AV136" s="11" t="s">
        <v>83</v>
      </c>
      <c r="AW136" s="11" t="s">
        <v>36</v>
      </c>
      <c r="AX136" s="11" t="s">
        <v>75</v>
      </c>
      <c r="AY136" s="228" t="s">
        <v>170</v>
      </c>
    </row>
    <row r="137" s="12" customFormat="1">
      <c r="B137" s="229"/>
      <c r="C137" s="230"/>
      <c r="D137" s="216" t="s">
        <v>181</v>
      </c>
      <c r="E137" s="231" t="s">
        <v>585</v>
      </c>
      <c r="F137" s="232" t="s">
        <v>657</v>
      </c>
      <c r="G137" s="230"/>
      <c r="H137" s="233">
        <v>244.40000000000001</v>
      </c>
      <c r="I137" s="234"/>
      <c r="J137" s="230"/>
      <c r="K137" s="230"/>
      <c r="L137" s="235"/>
      <c r="M137" s="236"/>
      <c r="N137" s="237"/>
      <c r="O137" s="237"/>
      <c r="P137" s="237"/>
      <c r="Q137" s="237"/>
      <c r="R137" s="237"/>
      <c r="S137" s="237"/>
      <c r="T137" s="238"/>
      <c r="AT137" s="239" t="s">
        <v>181</v>
      </c>
      <c r="AU137" s="239" t="s">
        <v>85</v>
      </c>
      <c r="AV137" s="12" t="s">
        <v>85</v>
      </c>
      <c r="AW137" s="12" t="s">
        <v>36</v>
      </c>
      <c r="AX137" s="12" t="s">
        <v>83</v>
      </c>
      <c r="AY137" s="239" t="s">
        <v>170</v>
      </c>
    </row>
    <row r="138" s="1" customFormat="1" ht="16.5" customHeight="1">
      <c r="B138" s="36"/>
      <c r="C138" s="204" t="s">
        <v>252</v>
      </c>
      <c r="D138" s="204" t="s">
        <v>172</v>
      </c>
      <c r="E138" s="205" t="s">
        <v>658</v>
      </c>
      <c r="F138" s="206" t="s">
        <v>659</v>
      </c>
      <c r="G138" s="207" t="s">
        <v>206</v>
      </c>
      <c r="H138" s="208">
        <v>83.599999999999994</v>
      </c>
      <c r="I138" s="209"/>
      <c r="J138" s="210">
        <f>ROUND(I138*H138,2)</f>
        <v>0</v>
      </c>
      <c r="K138" s="206" t="s">
        <v>176</v>
      </c>
      <c r="L138" s="41"/>
      <c r="M138" s="211" t="s">
        <v>1</v>
      </c>
      <c r="N138" s="212" t="s">
        <v>46</v>
      </c>
      <c r="O138" s="77"/>
      <c r="P138" s="213">
        <f>O138*H138</f>
        <v>0</v>
      </c>
      <c r="Q138" s="213">
        <v>5.0000000000000002E-05</v>
      </c>
      <c r="R138" s="213">
        <f>Q138*H138</f>
        <v>0.0041799999999999997</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660</v>
      </c>
    </row>
    <row r="139" s="1" customFormat="1">
      <c r="B139" s="36"/>
      <c r="C139" s="37"/>
      <c r="D139" s="216" t="s">
        <v>179</v>
      </c>
      <c r="E139" s="37"/>
      <c r="F139" s="217" t="s">
        <v>652</v>
      </c>
      <c r="G139" s="37"/>
      <c r="H139" s="37"/>
      <c r="I139" s="130"/>
      <c r="J139" s="37"/>
      <c r="K139" s="37"/>
      <c r="L139" s="41"/>
      <c r="M139" s="218"/>
      <c r="N139" s="77"/>
      <c r="O139" s="77"/>
      <c r="P139" s="77"/>
      <c r="Q139" s="77"/>
      <c r="R139" s="77"/>
      <c r="S139" s="77"/>
      <c r="T139" s="78"/>
      <c r="AT139" s="15" t="s">
        <v>179</v>
      </c>
      <c r="AU139" s="15" t="s">
        <v>85</v>
      </c>
    </row>
    <row r="140" s="11" customFormat="1">
      <c r="B140" s="219"/>
      <c r="C140" s="220"/>
      <c r="D140" s="216" t="s">
        <v>181</v>
      </c>
      <c r="E140" s="221" t="s">
        <v>1</v>
      </c>
      <c r="F140" s="222" t="s">
        <v>182</v>
      </c>
      <c r="G140" s="220"/>
      <c r="H140" s="221" t="s">
        <v>1</v>
      </c>
      <c r="I140" s="223"/>
      <c r="J140" s="220"/>
      <c r="K140" s="220"/>
      <c r="L140" s="224"/>
      <c r="M140" s="225"/>
      <c r="N140" s="226"/>
      <c r="O140" s="226"/>
      <c r="P140" s="226"/>
      <c r="Q140" s="226"/>
      <c r="R140" s="226"/>
      <c r="S140" s="226"/>
      <c r="T140" s="227"/>
      <c r="AT140" s="228" t="s">
        <v>181</v>
      </c>
      <c r="AU140" s="228" t="s">
        <v>85</v>
      </c>
      <c r="AV140" s="11" t="s">
        <v>83</v>
      </c>
      <c r="AW140" s="11" t="s">
        <v>36</v>
      </c>
      <c r="AX140" s="11" t="s">
        <v>75</v>
      </c>
      <c r="AY140" s="228" t="s">
        <v>170</v>
      </c>
    </row>
    <row r="141" s="12" customFormat="1">
      <c r="B141" s="229"/>
      <c r="C141" s="230"/>
      <c r="D141" s="216" t="s">
        <v>181</v>
      </c>
      <c r="E141" s="231" t="s">
        <v>591</v>
      </c>
      <c r="F141" s="232" t="s">
        <v>661</v>
      </c>
      <c r="G141" s="230"/>
      <c r="H141" s="233">
        <v>83.599999999999994</v>
      </c>
      <c r="I141" s="234"/>
      <c r="J141" s="230"/>
      <c r="K141" s="230"/>
      <c r="L141" s="235"/>
      <c r="M141" s="236"/>
      <c r="N141" s="237"/>
      <c r="O141" s="237"/>
      <c r="P141" s="237"/>
      <c r="Q141" s="237"/>
      <c r="R141" s="237"/>
      <c r="S141" s="237"/>
      <c r="T141" s="238"/>
      <c r="AT141" s="239" t="s">
        <v>181</v>
      </c>
      <c r="AU141" s="239" t="s">
        <v>85</v>
      </c>
      <c r="AV141" s="12" t="s">
        <v>85</v>
      </c>
      <c r="AW141" s="12" t="s">
        <v>36</v>
      </c>
      <c r="AX141" s="12" t="s">
        <v>83</v>
      </c>
      <c r="AY141" s="239" t="s">
        <v>170</v>
      </c>
    </row>
    <row r="142" s="1" customFormat="1" ht="16.5" customHeight="1">
      <c r="B142" s="36"/>
      <c r="C142" s="204" t="s">
        <v>8</v>
      </c>
      <c r="D142" s="204" t="s">
        <v>172</v>
      </c>
      <c r="E142" s="205" t="s">
        <v>662</v>
      </c>
      <c r="F142" s="206" t="s">
        <v>663</v>
      </c>
      <c r="G142" s="207" t="s">
        <v>175</v>
      </c>
      <c r="H142" s="208">
        <v>160.84999999999999</v>
      </c>
      <c r="I142" s="209"/>
      <c r="J142" s="210">
        <f>ROUND(I142*H142,2)</f>
        <v>0</v>
      </c>
      <c r="K142" s="206" t="s">
        <v>176</v>
      </c>
      <c r="L142" s="41"/>
      <c r="M142" s="211" t="s">
        <v>1</v>
      </c>
      <c r="N142" s="212" t="s">
        <v>46</v>
      </c>
      <c r="O142" s="77"/>
      <c r="P142" s="213">
        <f>O142*H142</f>
        <v>0</v>
      </c>
      <c r="Q142" s="213">
        <v>0.00059999999999999995</v>
      </c>
      <c r="R142" s="213">
        <f>Q142*H142</f>
        <v>0.096509999999999985</v>
      </c>
      <c r="S142" s="213">
        <v>0</v>
      </c>
      <c r="T142" s="214">
        <f>S142*H142</f>
        <v>0</v>
      </c>
      <c r="AR142" s="15" t="s">
        <v>177</v>
      </c>
      <c r="AT142" s="15" t="s">
        <v>172</v>
      </c>
      <c r="AU142" s="15" t="s">
        <v>85</v>
      </c>
      <c r="AY142" s="15" t="s">
        <v>170</v>
      </c>
      <c r="BE142" s="215">
        <f>IF(N142="základní",J142,0)</f>
        <v>0</v>
      </c>
      <c r="BF142" s="215">
        <f>IF(N142="snížená",J142,0)</f>
        <v>0</v>
      </c>
      <c r="BG142" s="215">
        <f>IF(N142="zákl. přenesená",J142,0)</f>
        <v>0</v>
      </c>
      <c r="BH142" s="215">
        <f>IF(N142="sníž. přenesená",J142,0)</f>
        <v>0</v>
      </c>
      <c r="BI142" s="215">
        <f>IF(N142="nulová",J142,0)</f>
        <v>0</v>
      </c>
      <c r="BJ142" s="15" t="s">
        <v>83</v>
      </c>
      <c r="BK142" s="215">
        <f>ROUND(I142*H142,2)</f>
        <v>0</v>
      </c>
      <c r="BL142" s="15" t="s">
        <v>177</v>
      </c>
      <c r="BM142" s="15" t="s">
        <v>664</v>
      </c>
    </row>
    <row r="143" s="1" customFormat="1">
      <c r="B143" s="36"/>
      <c r="C143" s="37"/>
      <c r="D143" s="216" t="s">
        <v>179</v>
      </c>
      <c r="E143" s="37"/>
      <c r="F143" s="217" t="s">
        <v>652</v>
      </c>
      <c r="G143" s="37"/>
      <c r="H143" s="37"/>
      <c r="I143" s="130"/>
      <c r="J143" s="37"/>
      <c r="K143" s="37"/>
      <c r="L143" s="41"/>
      <c r="M143" s="218"/>
      <c r="N143" s="77"/>
      <c r="O143" s="77"/>
      <c r="P143" s="77"/>
      <c r="Q143" s="77"/>
      <c r="R143" s="77"/>
      <c r="S143" s="77"/>
      <c r="T143" s="78"/>
      <c r="AT143" s="15" t="s">
        <v>179</v>
      </c>
      <c r="AU143" s="15" t="s">
        <v>85</v>
      </c>
    </row>
    <row r="144" s="11" customFormat="1">
      <c r="B144" s="219"/>
      <c r="C144" s="220"/>
      <c r="D144" s="216" t="s">
        <v>181</v>
      </c>
      <c r="E144" s="221" t="s">
        <v>1</v>
      </c>
      <c r="F144" s="222" t="s">
        <v>182</v>
      </c>
      <c r="G144" s="220"/>
      <c r="H144" s="221" t="s">
        <v>1</v>
      </c>
      <c r="I144" s="223"/>
      <c r="J144" s="220"/>
      <c r="K144" s="220"/>
      <c r="L144" s="224"/>
      <c r="M144" s="225"/>
      <c r="N144" s="226"/>
      <c r="O144" s="226"/>
      <c r="P144" s="226"/>
      <c r="Q144" s="226"/>
      <c r="R144" s="226"/>
      <c r="S144" s="226"/>
      <c r="T144" s="227"/>
      <c r="AT144" s="228" t="s">
        <v>181</v>
      </c>
      <c r="AU144" s="228" t="s">
        <v>85</v>
      </c>
      <c r="AV144" s="11" t="s">
        <v>83</v>
      </c>
      <c r="AW144" s="11" t="s">
        <v>36</v>
      </c>
      <c r="AX144" s="11" t="s">
        <v>75</v>
      </c>
      <c r="AY144" s="228" t="s">
        <v>170</v>
      </c>
    </row>
    <row r="145" s="12" customFormat="1">
      <c r="B145" s="229"/>
      <c r="C145" s="230"/>
      <c r="D145" s="216" t="s">
        <v>181</v>
      </c>
      <c r="E145" s="231" t="s">
        <v>1</v>
      </c>
      <c r="F145" s="232" t="s">
        <v>665</v>
      </c>
      <c r="G145" s="230"/>
      <c r="H145" s="233">
        <v>14.449999999999999</v>
      </c>
      <c r="I145" s="234"/>
      <c r="J145" s="230"/>
      <c r="K145" s="230"/>
      <c r="L145" s="235"/>
      <c r="M145" s="236"/>
      <c r="N145" s="237"/>
      <c r="O145" s="237"/>
      <c r="P145" s="237"/>
      <c r="Q145" s="237"/>
      <c r="R145" s="237"/>
      <c r="S145" s="237"/>
      <c r="T145" s="238"/>
      <c r="AT145" s="239" t="s">
        <v>181</v>
      </c>
      <c r="AU145" s="239" t="s">
        <v>85</v>
      </c>
      <c r="AV145" s="12" t="s">
        <v>85</v>
      </c>
      <c r="AW145" s="12" t="s">
        <v>36</v>
      </c>
      <c r="AX145" s="12" t="s">
        <v>75</v>
      </c>
      <c r="AY145" s="239" t="s">
        <v>170</v>
      </c>
    </row>
    <row r="146" s="12" customFormat="1">
      <c r="B146" s="229"/>
      <c r="C146" s="230"/>
      <c r="D146" s="216" t="s">
        <v>181</v>
      </c>
      <c r="E146" s="231" t="s">
        <v>1</v>
      </c>
      <c r="F146" s="232" t="s">
        <v>666</v>
      </c>
      <c r="G146" s="230"/>
      <c r="H146" s="233">
        <v>118</v>
      </c>
      <c r="I146" s="234"/>
      <c r="J146" s="230"/>
      <c r="K146" s="230"/>
      <c r="L146" s="235"/>
      <c r="M146" s="236"/>
      <c r="N146" s="237"/>
      <c r="O146" s="237"/>
      <c r="P146" s="237"/>
      <c r="Q146" s="237"/>
      <c r="R146" s="237"/>
      <c r="S146" s="237"/>
      <c r="T146" s="238"/>
      <c r="AT146" s="239" t="s">
        <v>181</v>
      </c>
      <c r="AU146" s="239" t="s">
        <v>85</v>
      </c>
      <c r="AV146" s="12" t="s">
        <v>85</v>
      </c>
      <c r="AW146" s="12" t="s">
        <v>36</v>
      </c>
      <c r="AX146" s="12" t="s">
        <v>75</v>
      </c>
      <c r="AY146" s="239" t="s">
        <v>170</v>
      </c>
    </row>
    <row r="147" s="12" customFormat="1">
      <c r="B147" s="229"/>
      <c r="C147" s="230"/>
      <c r="D147" s="216" t="s">
        <v>181</v>
      </c>
      <c r="E147" s="231" t="s">
        <v>1</v>
      </c>
      <c r="F147" s="232" t="s">
        <v>667</v>
      </c>
      <c r="G147" s="230"/>
      <c r="H147" s="233">
        <v>17.399999999999999</v>
      </c>
      <c r="I147" s="234"/>
      <c r="J147" s="230"/>
      <c r="K147" s="230"/>
      <c r="L147" s="235"/>
      <c r="M147" s="236"/>
      <c r="N147" s="237"/>
      <c r="O147" s="237"/>
      <c r="P147" s="237"/>
      <c r="Q147" s="237"/>
      <c r="R147" s="237"/>
      <c r="S147" s="237"/>
      <c r="T147" s="238"/>
      <c r="AT147" s="239" t="s">
        <v>181</v>
      </c>
      <c r="AU147" s="239" t="s">
        <v>85</v>
      </c>
      <c r="AV147" s="12" t="s">
        <v>85</v>
      </c>
      <c r="AW147" s="12" t="s">
        <v>36</v>
      </c>
      <c r="AX147" s="12" t="s">
        <v>75</v>
      </c>
      <c r="AY147" s="239" t="s">
        <v>170</v>
      </c>
    </row>
    <row r="148" s="12" customFormat="1">
      <c r="B148" s="229"/>
      <c r="C148" s="230"/>
      <c r="D148" s="216" t="s">
        <v>181</v>
      </c>
      <c r="E148" s="231" t="s">
        <v>1</v>
      </c>
      <c r="F148" s="232" t="s">
        <v>668</v>
      </c>
      <c r="G148" s="230"/>
      <c r="H148" s="233">
        <v>11</v>
      </c>
      <c r="I148" s="234"/>
      <c r="J148" s="230"/>
      <c r="K148" s="230"/>
      <c r="L148" s="235"/>
      <c r="M148" s="236"/>
      <c r="N148" s="237"/>
      <c r="O148" s="237"/>
      <c r="P148" s="237"/>
      <c r="Q148" s="237"/>
      <c r="R148" s="237"/>
      <c r="S148" s="237"/>
      <c r="T148" s="238"/>
      <c r="AT148" s="239" t="s">
        <v>181</v>
      </c>
      <c r="AU148" s="239" t="s">
        <v>85</v>
      </c>
      <c r="AV148" s="12" t="s">
        <v>85</v>
      </c>
      <c r="AW148" s="12" t="s">
        <v>36</v>
      </c>
      <c r="AX148" s="12" t="s">
        <v>75</v>
      </c>
      <c r="AY148" s="239" t="s">
        <v>170</v>
      </c>
    </row>
    <row r="149" s="13" customFormat="1">
      <c r="B149" s="240"/>
      <c r="C149" s="241"/>
      <c r="D149" s="216" t="s">
        <v>181</v>
      </c>
      <c r="E149" s="242" t="s">
        <v>594</v>
      </c>
      <c r="F149" s="243" t="s">
        <v>202</v>
      </c>
      <c r="G149" s="241"/>
      <c r="H149" s="244">
        <v>160.84999999999999</v>
      </c>
      <c r="I149" s="245"/>
      <c r="J149" s="241"/>
      <c r="K149" s="241"/>
      <c r="L149" s="246"/>
      <c r="M149" s="247"/>
      <c r="N149" s="248"/>
      <c r="O149" s="248"/>
      <c r="P149" s="248"/>
      <c r="Q149" s="248"/>
      <c r="R149" s="248"/>
      <c r="S149" s="248"/>
      <c r="T149" s="249"/>
      <c r="AT149" s="250" t="s">
        <v>181</v>
      </c>
      <c r="AU149" s="250" t="s">
        <v>85</v>
      </c>
      <c r="AV149" s="13" t="s">
        <v>177</v>
      </c>
      <c r="AW149" s="13" t="s">
        <v>36</v>
      </c>
      <c r="AX149" s="13" t="s">
        <v>83</v>
      </c>
      <c r="AY149" s="250" t="s">
        <v>170</v>
      </c>
    </row>
    <row r="150" s="1" customFormat="1" ht="16.5" customHeight="1">
      <c r="B150" s="36"/>
      <c r="C150" s="204" t="s">
        <v>264</v>
      </c>
      <c r="D150" s="204" t="s">
        <v>172</v>
      </c>
      <c r="E150" s="205" t="s">
        <v>669</v>
      </c>
      <c r="F150" s="206" t="s">
        <v>670</v>
      </c>
      <c r="G150" s="207" t="s">
        <v>206</v>
      </c>
      <c r="H150" s="208">
        <v>67.099999999999994</v>
      </c>
      <c r="I150" s="209"/>
      <c r="J150" s="210">
        <f>ROUND(I150*H150,2)</f>
        <v>0</v>
      </c>
      <c r="K150" s="206" t="s">
        <v>176</v>
      </c>
      <c r="L150" s="41"/>
      <c r="M150" s="211" t="s">
        <v>1</v>
      </c>
      <c r="N150" s="212" t="s">
        <v>46</v>
      </c>
      <c r="O150" s="77"/>
      <c r="P150" s="213">
        <f>O150*H150</f>
        <v>0</v>
      </c>
      <c r="Q150" s="213">
        <v>0.00020000000000000001</v>
      </c>
      <c r="R150" s="213">
        <f>Q150*H150</f>
        <v>0.01342</v>
      </c>
      <c r="S150" s="213">
        <v>0</v>
      </c>
      <c r="T150" s="214">
        <f>S150*H150</f>
        <v>0</v>
      </c>
      <c r="AR150" s="15" t="s">
        <v>177</v>
      </c>
      <c r="AT150" s="15" t="s">
        <v>172</v>
      </c>
      <c r="AU150" s="15" t="s">
        <v>85</v>
      </c>
      <c r="AY150" s="15" t="s">
        <v>170</v>
      </c>
      <c r="BE150" s="215">
        <f>IF(N150="základní",J150,0)</f>
        <v>0</v>
      </c>
      <c r="BF150" s="215">
        <f>IF(N150="snížená",J150,0)</f>
        <v>0</v>
      </c>
      <c r="BG150" s="215">
        <f>IF(N150="zákl. přenesená",J150,0)</f>
        <v>0</v>
      </c>
      <c r="BH150" s="215">
        <f>IF(N150="sníž. přenesená",J150,0)</f>
        <v>0</v>
      </c>
      <c r="BI150" s="215">
        <f>IF(N150="nulová",J150,0)</f>
        <v>0</v>
      </c>
      <c r="BJ150" s="15" t="s">
        <v>83</v>
      </c>
      <c r="BK150" s="215">
        <f>ROUND(I150*H150,2)</f>
        <v>0</v>
      </c>
      <c r="BL150" s="15" t="s">
        <v>177</v>
      </c>
      <c r="BM150" s="15" t="s">
        <v>671</v>
      </c>
    </row>
    <row r="151" s="1" customFormat="1">
      <c r="B151" s="36"/>
      <c r="C151" s="37"/>
      <c r="D151" s="216" t="s">
        <v>179</v>
      </c>
      <c r="E151" s="37"/>
      <c r="F151" s="217" t="s">
        <v>672</v>
      </c>
      <c r="G151" s="37"/>
      <c r="H151" s="37"/>
      <c r="I151" s="130"/>
      <c r="J151" s="37"/>
      <c r="K151" s="37"/>
      <c r="L151" s="41"/>
      <c r="M151" s="218"/>
      <c r="N151" s="77"/>
      <c r="O151" s="77"/>
      <c r="P151" s="77"/>
      <c r="Q151" s="77"/>
      <c r="R151" s="77"/>
      <c r="S151" s="77"/>
      <c r="T151" s="78"/>
      <c r="AT151" s="15" t="s">
        <v>179</v>
      </c>
      <c r="AU151" s="15" t="s">
        <v>85</v>
      </c>
    </row>
    <row r="152" s="12" customFormat="1">
      <c r="B152" s="229"/>
      <c r="C152" s="230"/>
      <c r="D152" s="216" t="s">
        <v>181</v>
      </c>
      <c r="E152" s="231" t="s">
        <v>1</v>
      </c>
      <c r="F152" s="232" t="s">
        <v>588</v>
      </c>
      <c r="G152" s="230"/>
      <c r="H152" s="233">
        <v>67.099999999999994</v>
      </c>
      <c r="I152" s="234"/>
      <c r="J152" s="230"/>
      <c r="K152" s="230"/>
      <c r="L152" s="235"/>
      <c r="M152" s="236"/>
      <c r="N152" s="237"/>
      <c r="O152" s="237"/>
      <c r="P152" s="237"/>
      <c r="Q152" s="237"/>
      <c r="R152" s="237"/>
      <c r="S152" s="237"/>
      <c r="T152" s="238"/>
      <c r="AT152" s="239" t="s">
        <v>181</v>
      </c>
      <c r="AU152" s="239" t="s">
        <v>85</v>
      </c>
      <c r="AV152" s="12" t="s">
        <v>85</v>
      </c>
      <c r="AW152" s="12" t="s">
        <v>36</v>
      </c>
      <c r="AX152" s="12" t="s">
        <v>83</v>
      </c>
      <c r="AY152" s="239" t="s">
        <v>170</v>
      </c>
    </row>
    <row r="153" s="1" customFormat="1" ht="16.5" customHeight="1">
      <c r="B153" s="36"/>
      <c r="C153" s="204" t="s">
        <v>269</v>
      </c>
      <c r="D153" s="204" t="s">
        <v>172</v>
      </c>
      <c r="E153" s="205" t="s">
        <v>673</v>
      </c>
      <c r="F153" s="206" t="s">
        <v>674</v>
      </c>
      <c r="G153" s="207" t="s">
        <v>206</v>
      </c>
      <c r="H153" s="208">
        <v>244.40000000000001</v>
      </c>
      <c r="I153" s="209"/>
      <c r="J153" s="210">
        <f>ROUND(I153*H153,2)</f>
        <v>0</v>
      </c>
      <c r="K153" s="206" t="s">
        <v>176</v>
      </c>
      <c r="L153" s="41"/>
      <c r="M153" s="211" t="s">
        <v>1</v>
      </c>
      <c r="N153" s="212" t="s">
        <v>46</v>
      </c>
      <c r="O153" s="77"/>
      <c r="P153" s="213">
        <f>O153*H153</f>
        <v>0</v>
      </c>
      <c r="Q153" s="213">
        <v>6.9999999999999994E-05</v>
      </c>
      <c r="R153" s="213">
        <f>Q153*H153</f>
        <v>0.017107999999999998</v>
      </c>
      <c r="S153" s="213">
        <v>0</v>
      </c>
      <c r="T153" s="214">
        <f>S153*H153</f>
        <v>0</v>
      </c>
      <c r="AR153" s="15" t="s">
        <v>177</v>
      </c>
      <c r="AT153" s="15" t="s">
        <v>172</v>
      </c>
      <c r="AU153" s="15" t="s">
        <v>85</v>
      </c>
      <c r="AY153" s="15" t="s">
        <v>170</v>
      </c>
      <c r="BE153" s="215">
        <f>IF(N153="základní",J153,0)</f>
        <v>0</v>
      </c>
      <c r="BF153" s="215">
        <f>IF(N153="snížená",J153,0)</f>
        <v>0</v>
      </c>
      <c r="BG153" s="215">
        <f>IF(N153="zákl. přenesená",J153,0)</f>
        <v>0</v>
      </c>
      <c r="BH153" s="215">
        <f>IF(N153="sníž. přenesená",J153,0)</f>
        <v>0</v>
      </c>
      <c r="BI153" s="215">
        <f>IF(N153="nulová",J153,0)</f>
        <v>0</v>
      </c>
      <c r="BJ153" s="15" t="s">
        <v>83</v>
      </c>
      <c r="BK153" s="215">
        <f>ROUND(I153*H153,2)</f>
        <v>0</v>
      </c>
      <c r="BL153" s="15" t="s">
        <v>177</v>
      </c>
      <c r="BM153" s="15" t="s">
        <v>675</v>
      </c>
    </row>
    <row r="154" s="1" customFormat="1">
      <c r="B154" s="36"/>
      <c r="C154" s="37"/>
      <c r="D154" s="216" t="s">
        <v>179</v>
      </c>
      <c r="E154" s="37"/>
      <c r="F154" s="217" t="s">
        <v>672</v>
      </c>
      <c r="G154" s="37"/>
      <c r="H154" s="37"/>
      <c r="I154" s="130"/>
      <c r="J154" s="37"/>
      <c r="K154" s="37"/>
      <c r="L154" s="41"/>
      <c r="M154" s="218"/>
      <c r="N154" s="77"/>
      <c r="O154" s="77"/>
      <c r="P154" s="77"/>
      <c r="Q154" s="77"/>
      <c r="R154" s="77"/>
      <c r="S154" s="77"/>
      <c r="T154" s="78"/>
      <c r="AT154" s="15" t="s">
        <v>179</v>
      </c>
      <c r="AU154" s="15" t="s">
        <v>85</v>
      </c>
    </row>
    <row r="155" s="12" customFormat="1">
      <c r="B155" s="229"/>
      <c r="C155" s="230"/>
      <c r="D155" s="216" t="s">
        <v>181</v>
      </c>
      <c r="E155" s="231" t="s">
        <v>1</v>
      </c>
      <c r="F155" s="232" t="s">
        <v>585</v>
      </c>
      <c r="G155" s="230"/>
      <c r="H155" s="233">
        <v>244.40000000000001</v>
      </c>
      <c r="I155" s="234"/>
      <c r="J155" s="230"/>
      <c r="K155" s="230"/>
      <c r="L155" s="235"/>
      <c r="M155" s="236"/>
      <c r="N155" s="237"/>
      <c r="O155" s="237"/>
      <c r="P155" s="237"/>
      <c r="Q155" s="237"/>
      <c r="R155" s="237"/>
      <c r="S155" s="237"/>
      <c r="T155" s="238"/>
      <c r="AT155" s="239" t="s">
        <v>181</v>
      </c>
      <c r="AU155" s="239" t="s">
        <v>85</v>
      </c>
      <c r="AV155" s="12" t="s">
        <v>85</v>
      </c>
      <c r="AW155" s="12" t="s">
        <v>36</v>
      </c>
      <c r="AX155" s="12" t="s">
        <v>83</v>
      </c>
      <c r="AY155" s="239" t="s">
        <v>170</v>
      </c>
    </row>
    <row r="156" s="1" customFormat="1" ht="16.5" customHeight="1">
      <c r="B156" s="36"/>
      <c r="C156" s="204" t="s">
        <v>276</v>
      </c>
      <c r="D156" s="204" t="s">
        <v>172</v>
      </c>
      <c r="E156" s="205" t="s">
        <v>676</v>
      </c>
      <c r="F156" s="206" t="s">
        <v>677</v>
      </c>
      <c r="G156" s="207" t="s">
        <v>206</v>
      </c>
      <c r="H156" s="208">
        <v>83.599999999999994</v>
      </c>
      <c r="I156" s="209"/>
      <c r="J156" s="210">
        <f>ROUND(I156*H156,2)</f>
        <v>0</v>
      </c>
      <c r="K156" s="206" t="s">
        <v>176</v>
      </c>
      <c r="L156" s="41"/>
      <c r="M156" s="211" t="s">
        <v>1</v>
      </c>
      <c r="N156" s="212" t="s">
        <v>46</v>
      </c>
      <c r="O156" s="77"/>
      <c r="P156" s="213">
        <f>O156*H156</f>
        <v>0</v>
      </c>
      <c r="Q156" s="213">
        <v>0.00012999999999999999</v>
      </c>
      <c r="R156" s="213">
        <f>Q156*H156</f>
        <v>0.010867999999999998</v>
      </c>
      <c r="S156" s="213">
        <v>0</v>
      </c>
      <c r="T156" s="214">
        <f>S156*H156</f>
        <v>0</v>
      </c>
      <c r="AR156" s="15" t="s">
        <v>177</v>
      </c>
      <c r="AT156" s="15" t="s">
        <v>172</v>
      </c>
      <c r="AU156" s="15" t="s">
        <v>85</v>
      </c>
      <c r="AY156" s="15" t="s">
        <v>170</v>
      </c>
      <c r="BE156" s="215">
        <f>IF(N156="základní",J156,0)</f>
        <v>0</v>
      </c>
      <c r="BF156" s="215">
        <f>IF(N156="snížená",J156,0)</f>
        <v>0</v>
      </c>
      <c r="BG156" s="215">
        <f>IF(N156="zákl. přenesená",J156,0)</f>
        <v>0</v>
      </c>
      <c r="BH156" s="215">
        <f>IF(N156="sníž. přenesená",J156,0)</f>
        <v>0</v>
      </c>
      <c r="BI156" s="215">
        <f>IF(N156="nulová",J156,0)</f>
        <v>0</v>
      </c>
      <c r="BJ156" s="15" t="s">
        <v>83</v>
      </c>
      <c r="BK156" s="215">
        <f>ROUND(I156*H156,2)</f>
        <v>0</v>
      </c>
      <c r="BL156" s="15" t="s">
        <v>177</v>
      </c>
      <c r="BM156" s="15" t="s">
        <v>678</v>
      </c>
    </row>
    <row r="157" s="1" customFormat="1">
      <c r="B157" s="36"/>
      <c r="C157" s="37"/>
      <c r="D157" s="216" t="s">
        <v>179</v>
      </c>
      <c r="E157" s="37"/>
      <c r="F157" s="217" t="s">
        <v>672</v>
      </c>
      <c r="G157" s="37"/>
      <c r="H157" s="37"/>
      <c r="I157" s="130"/>
      <c r="J157" s="37"/>
      <c r="K157" s="37"/>
      <c r="L157" s="41"/>
      <c r="M157" s="218"/>
      <c r="N157" s="77"/>
      <c r="O157" s="77"/>
      <c r="P157" s="77"/>
      <c r="Q157" s="77"/>
      <c r="R157" s="77"/>
      <c r="S157" s="77"/>
      <c r="T157" s="78"/>
      <c r="AT157" s="15" t="s">
        <v>179</v>
      </c>
      <c r="AU157" s="15" t="s">
        <v>85</v>
      </c>
    </row>
    <row r="158" s="12" customFormat="1">
      <c r="B158" s="229"/>
      <c r="C158" s="230"/>
      <c r="D158" s="216" t="s">
        <v>181</v>
      </c>
      <c r="E158" s="231" t="s">
        <v>1</v>
      </c>
      <c r="F158" s="232" t="s">
        <v>591</v>
      </c>
      <c r="G158" s="230"/>
      <c r="H158" s="233">
        <v>83.599999999999994</v>
      </c>
      <c r="I158" s="234"/>
      <c r="J158" s="230"/>
      <c r="K158" s="230"/>
      <c r="L158" s="235"/>
      <c r="M158" s="236"/>
      <c r="N158" s="237"/>
      <c r="O158" s="237"/>
      <c r="P158" s="237"/>
      <c r="Q158" s="237"/>
      <c r="R158" s="237"/>
      <c r="S158" s="237"/>
      <c r="T158" s="238"/>
      <c r="AT158" s="239" t="s">
        <v>181</v>
      </c>
      <c r="AU158" s="239" t="s">
        <v>85</v>
      </c>
      <c r="AV158" s="12" t="s">
        <v>85</v>
      </c>
      <c r="AW158" s="12" t="s">
        <v>36</v>
      </c>
      <c r="AX158" s="12" t="s">
        <v>83</v>
      </c>
      <c r="AY158" s="239" t="s">
        <v>170</v>
      </c>
    </row>
    <row r="159" s="1" customFormat="1" ht="16.5" customHeight="1">
      <c r="B159" s="36"/>
      <c r="C159" s="204" t="s">
        <v>282</v>
      </c>
      <c r="D159" s="204" t="s">
        <v>172</v>
      </c>
      <c r="E159" s="205" t="s">
        <v>679</v>
      </c>
      <c r="F159" s="206" t="s">
        <v>680</v>
      </c>
      <c r="G159" s="207" t="s">
        <v>175</v>
      </c>
      <c r="H159" s="208">
        <v>160.84999999999999</v>
      </c>
      <c r="I159" s="209"/>
      <c r="J159" s="210">
        <f>ROUND(I159*H159,2)</f>
        <v>0</v>
      </c>
      <c r="K159" s="206" t="s">
        <v>176</v>
      </c>
      <c r="L159" s="41"/>
      <c r="M159" s="211" t="s">
        <v>1</v>
      </c>
      <c r="N159" s="212" t="s">
        <v>46</v>
      </c>
      <c r="O159" s="77"/>
      <c r="P159" s="213">
        <f>O159*H159</f>
        <v>0</v>
      </c>
      <c r="Q159" s="213">
        <v>0.0016000000000000001</v>
      </c>
      <c r="R159" s="213">
        <f>Q159*H159</f>
        <v>0.25735999999999998</v>
      </c>
      <c r="S159" s="213">
        <v>0</v>
      </c>
      <c r="T159" s="214">
        <f>S159*H159</f>
        <v>0</v>
      </c>
      <c r="AR159" s="15" t="s">
        <v>177</v>
      </c>
      <c r="AT159" s="15" t="s">
        <v>172</v>
      </c>
      <c r="AU159" s="15" t="s">
        <v>85</v>
      </c>
      <c r="AY159" s="15" t="s">
        <v>170</v>
      </c>
      <c r="BE159" s="215">
        <f>IF(N159="základní",J159,0)</f>
        <v>0</v>
      </c>
      <c r="BF159" s="215">
        <f>IF(N159="snížená",J159,0)</f>
        <v>0</v>
      </c>
      <c r="BG159" s="215">
        <f>IF(N159="zákl. přenesená",J159,0)</f>
        <v>0</v>
      </c>
      <c r="BH159" s="215">
        <f>IF(N159="sníž. přenesená",J159,0)</f>
        <v>0</v>
      </c>
      <c r="BI159" s="215">
        <f>IF(N159="nulová",J159,0)</f>
        <v>0</v>
      </c>
      <c r="BJ159" s="15" t="s">
        <v>83</v>
      </c>
      <c r="BK159" s="215">
        <f>ROUND(I159*H159,2)</f>
        <v>0</v>
      </c>
      <c r="BL159" s="15" t="s">
        <v>177</v>
      </c>
      <c r="BM159" s="15" t="s">
        <v>681</v>
      </c>
    </row>
    <row r="160" s="1" customFormat="1">
      <c r="B160" s="36"/>
      <c r="C160" s="37"/>
      <c r="D160" s="216" t="s">
        <v>179</v>
      </c>
      <c r="E160" s="37"/>
      <c r="F160" s="217" t="s">
        <v>672</v>
      </c>
      <c r="G160" s="37"/>
      <c r="H160" s="37"/>
      <c r="I160" s="130"/>
      <c r="J160" s="37"/>
      <c r="K160" s="37"/>
      <c r="L160" s="41"/>
      <c r="M160" s="218"/>
      <c r="N160" s="77"/>
      <c r="O160" s="77"/>
      <c r="P160" s="77"/>
      <c r="Q160" s="77"/>
      <c r="R160" s="77"/>
      <c r="S160" s="77"/>
      <c r="T160" s="78"/>
      <c r="AT160" s="15" t="s">
        <v>179</v>
      </c>
      <c r="AU160" s="15" t="s">
        <v>85</v>
      </c>
    </row>
    <row r="161" s="12" customFormat="1">
      <c r="B161" s="229"/>
      <c r="C161" s="230"/>
      <c r="D161" s="216" t="s">
        <v>181</v>
      </c>
      <c r="E161" s="231" t="s">
        <v>1</v>
      </c>
      <c r="F161" s="232" t="s">
        <v>594</v>
      </c>
      <c r="G161" s="230"/>
      <c r="H161" s="233">
        <v>160.84999999999999</v>
      </c>
      <c r="I161" s="234"/>
      <c r="J161" s="230"/>
      <c r="K161" s="230"/>
      <c r="L161" s="235"/>
      <c r="M161" s="236"/>
      <c r="N161" s="237"/>
      <c r="O161" s="237"/>
      <c r="P161" s="237"/>
      <c r="Q161" s="237"/>
      <c r="R161" s="237"/>
      <c r="S161" s="237"/>
      <c r="T161" s="238"/>
      <c r="AT161" s="239" t="s">
        <v>181</v>
      </c>
      <c r="AU161" s="239" t="s">
        <v>85</v>
      </c>
      <c r="AV161" s="12" t="s">
        <v>85</v>
      </c>
      <c r="AW161" s="12" t="s">
        <v>36</v>
      </c>
      <c r="AX161" s="12" t="s">
        <v>83</v>
      </c>
      <c r="AY161" s="239" t="s">
        <v>170</v>
      </c>
    </row>
    <row r="162" s="1" customFormat="1" ht="16.5" customHeight="1">
      <c r="B162" s="36"/>
      <c r="C162" s="204" t="s">
        <v>288</v>
      </c>
      <c r="D162" s="204" t="s">
        <v>172</v>
      </c>
      <c r="E162" s="205" t="s">
        <v>682</v>
      </c>
      <c r="F162" s="206" t="s">
        <v>683</v>
      </c>
      <c r="G162" s="207" t="s">
        <v>206</v>
      </c>
      <c r="H162" s="208">
        <v>395.10000000000002</v>
      </c>
      <c r="I162" s="209"/>
      <c r="J162" s="210">
        <f>ROUND(I162*H162,2)</f>
        <v>0</v>
      </c>
      <c r="K162" s="206" t="s">
        <v>176</v>
      </c>
      <c r="L162" s="41"/>
      <c r="M162" s="211" t="s">
        <v>1</v>
      </c>
      <c r="N162" s="212" t="s">
        <v>46</v>
      </c>
      <c r="O162" s="77"/>
      <c r="P162" s="213">
        <f>O162*H162</f>
        <v>0</v>
      </c>
      <c r="Q162" s="213">
        <v>0</v>
      </c>
      <c r="R162" s="213">
        <f>Q162*H162</f>
        <v>0</v>
      </c>
      <c r="S162" s="213">
        <v>0</v>
      </c>
      <c r="T162" s="214">
        <f>S162*H162</f>
        <v>0</v>
      </c>
      <c r="AR162" s="15" t="s">
        <v>177</v>
      </c>
      <c r="AT162" s="15" t="s">
        <v>172</v>
      </c>
      <c r="AU162" s="15" t="s">
        <v>85</v>
      </c>
      <c r="AY162" s="15" t="s">
        <v>170</v>
      </c>
      <c r="BE162" s="215">
        <f>IF(N162="základní",J162,0)</f>
        <v>0</v>
      </c>
      <c r="BF162" s="215">
        <f>IF(N162="snížená",J162,0)</f>
        <v>0</v>
      </c>
      <c r="BG162" s="215">
        <f>IF(N162="zákl. přenesená",J162,0)</f>
        <v>0</v>
      </c>
      <c r="BH162" s="215">
        <f>IF(N162="sníž. přenesená",J162,0)</f>
        <v>0</v>
      </c>
      <c r="BI162" s="215">
        <f>IF(N162="nulová",J162,0)</f>
        <v>0</v>
      </c>
      <c r="BJ162" s="15" t="s">
        <v>83</v>
      </c>
      <c r="BK162" s="215">
        <f>ROUND(I162*H162,2)</f>
        <v>0</v>
      </c>
      <c r="BL162" s="15" t="s">
        <v>177</v>
      </c>
      <c r="BM162" s="15" t="s">
        <v>684</v>
      </c>
    </row>
    <row r="163" s="1" customFormat="1">
      <c r="B163" s="36"/>
      <c r="C163" s="37"/>
      <c r="D163" s="216" t="s">
        <v>179</v>
      </c>
      <c r="E163" s="37"/>
      <c r="F163" s="217" t="s">
        <v>685</v>
      </c>
      <c r="G163" s="37"/>
      <c r="H163" s="37"/>
      <c r="I163" s="130"/>
      <c r="J163" s="37"/>
      <c r="K163" s="37"/>
      <c r="L163" s="41"/>
      <c r="M163" s="218"/>
      <c r="N163" s="77"/>
      <c r="O163" s="77"/>
      <c r="P163" s="77"/>
      <c r="Q163" s="77"/>
      <c r="R163" s="77"/>
      <c r="S163" s="77"/>
      <c r="T163" s="78"/>
      <c r="AT163" s="15" t="s">
        <v>179</v>
      </c>
      <c r="AU163" s="15" t="s">
        <v>85</v>
      </c>
    </row>
    <row r="164" s="12" customFormat="1">
      <c r="B164" s="229"/>
      <c r="C164" s="230"/>
      <c r="D164" s="216" t="s">
        <v>181</v>
      </c>
      <c r="E164" s="231" t="s">
        <v>1</v>
      </c>
      <c r="F164" s="232" t="s">
        <v>588</v>
      </c>
      <c r="G164" s="230"/>
      <c r="H164" s="233">
        <v>67.099999999999994</v>
      </c>
      <c r="I164" s="234"/>
      <c r="J164" s="230"/>
      <c r="K164" s="230"/>
      <c r="L164" s="235"/>
      <c r="M164" s="236"/>
      <c r="N164" s="237"/>
      <c r="O164" s="237"/>
      <c r="P164" s="237"/>
      <c r="Q164" s="237"/>
      <c r="R164" s="237"/>
      <c r="S164" s="237"/>
      <c r="T164" s="238"/>
      <c r="AT164" s="239" t="s">
        <v>181</v>
      </c>
      <c r="AU164" s="239" t="s">
        <v>85</v>
      </c>
      <c r="AV164" s="12" t="s">
        <v>85</v>
      </c>
      <c r="AW164" s="12" t="s">
        <v>36</v>
      </c>
      <c r="AX164" s="12" t="s">
        <v>75</v>
      </c>
      <c r="AY164" s="239" t="s">
        <v>170</v>
      </c>
    </row>
    <row r="165" s="12" customFormat="1">
      <c r="B165" s="229"/>
      <c r="C165" s="230"/>
      <c r="D165" s="216" t="s">
        <v>181</v>
      </c>
      <c r="E165" s="231" t="s">
        <v>1</v>
      </c>
      <c r="F165" s="232" t="s">
        <v>585</v>
      </c>
      <c r="G165" s="230"/>
      <c r="H165" s="233">
        <v>244.40000000000001</v>
      </c>
      <c r="I165" s="234"/>
      <c r="J165" s="230"/>
      <c r="K165" s="230"/>
      <c r="L165" s="235"/>
      <c r="M165" s="236"/>
      <c r="N165" s="237"/>
      <c r="O165" s="237"/>
      <c r="P165" s="237"/>
      <c r="Q165" s="237"/>
      <c r="R165" s="237"/>
      <c r="S165" s="237"/>
      <c r="T165" s="238"/>
      <c r="AT165" s="239" t="s">
        <v>181</v>
      </c>
      <c r="AU165" s="239" t="s">
        <v>85</v>
      </c>
      <c r="AV165" s="12" t="s">
        <v>85</v>
      </c>
      <c r="AW165" s="12" t="s">
        <v>36</v>
      </c>
      <c r="AX165" s="12" t="s">
        <v>75</v>
      </c>
      <c r="AY165" s="239" t="s">
        <v>170</v>
      </c>
    </row>
    <row r="166" s="12" customFormat="1">
      <c r="B166" s="229"/>
      <c r="C166" s="230"/>
      <c r="D166" s="216" t="s">
        <v>181</v>
      </c>
      <c r="E166" s="231" t="s">
        <v>1</v>
      </c>
      <c r="F166" s="232" t="s">
        <v>591</v>
      </c>
      <c r="G166" s="230"/>
      <c r="H166" s="233">
        <v>83.599999999999994</v>
      </c>
      <c r="I166" s="234"/>
      <c r="J166" s="230"/>
      <c r="K166" s="230"/>
      <c r="L166" s="235"/>
      <c r="M166" s="236"/>
      <c r="N166" s="237"/>
      <c r="O166" s="237"/>
      <c r="P166" s="237"/>
      <c r="Q166" s="237"/>
      <c r="R166" s="237"/>
      <c r="S166" s="237"/>
      <c r="T166" s="238"/>
      <c r="AT166" s="239" t="s">
        <v>181</v>
      </c>
      <c r="AU166" s="239" t="s">
        <v>85</v>
      </c>
      <c r="AV166" s="12" t="s">
        <v>85</v>
      </c>
      <c r="AW166" s="12" t="s">
        <v>36</v>
      </c>
      <c r="AX166" s="12" t="s">
        <v>75</v>
      </c>
      <c r="AY166" s="239" t="s">
        <v>170</v>
      </c>
    </row>
    <row r="167" s="13" customFormat="1">
      <c r="B167" s="240"/>
      <c r="C167" s="241"/>
      <c r="D167" s="216" t="s">
        <v>181</v>
      </c>
      <c r="E167" s="242" t="s">
        <v>1</v>
      </c>
      <c r="F167" s="243" t="s">
        <v>202</v>
      </c>
      <c r="G167" s="241"/>
      <c r="H167" s="244">
        <v>395.10000000000002</v>
      </c>
      <c r="I167" s="245"/>
      <c r="J167" s="241"/>
      <c r="K167" s="241"/>
      <c r="L167" s="246"/>
      <c r="M167" s="247"/>
      <c r="N167" s="248"/>
      <c r="O167" s="248"/>
      <c r="P167" s="248"/>
      <c r="Q167" s="248"/>
      <c r="R167" s="248"/>
      <c r="S167" s="248"/>
      <c r="T167" s="249"/>
      <c r="AT167" s="250" t="s">
        <v>181</v>
      </c>
      <c r="AU167" s="250" t="s">
        <v>85</v>
      </c>
      <c r="AV167" s="13" t="s">
        <v>177</v>
      </c>
      <c r="AW167" s="13" t="s">
        <v>36</v>
      </c>
      <c r="AX167" s="13" t="s">
        <v>83</v>
      </c>
      <c r="AY167" s="250" t="s">
        <v>170</v>
      </c>
    </row>
    <row r="168" s="1" customFormat="1" ht="16.5" customHeight="1">
      <c r="B168" s="36"/>
      <c r="C168" s="204" t="s">
        <v>7</v>
      </c>
      <c r="D168" s="204" t="s">
        <v>172</v>
      </c>
      <c r="E168" s="205" t="s">
        <v>686</v>
      </c>
      <c r="F168" s="206" t="s">
        <v>687</v>
      </c>
      <c r="G168" s="207" t="s">
        <v>175</v>
      </c>
      <c r="H168" s="208">
        <v>160.84999999999999</v>
      </c>
      <c r="I168" s="209"/>
      <c r="J168" s="210">
        <f>ROUND(I168*H168,2)</f>
        <v>0</v>
      </c>
      <c r="K168" s="206" t="s">
        <v>176</v>
      </c>
      <c r="L168" s="41"/>
      <c r="M168" s="211" t="s">
        <v>1</v>
      </c>
      <c r="N168" s="212" t="s">
        <v>46</v>
      </c>
      <c r="O168" s="77"/>
      <c r="P168" s="213">
        <f>O168*H168</f>
        <v>0</v>
      </c>
      <c r="Q168" s="213">
        <v>1.0000000000000001E-05</v>
      </c>
      <c r="R168" s="213">
        <f>Q168*H168</f>
        <v>0.0016085000000000001</v>
      </c>
      <c r="S168" s="213">
        <v>0</v>
      </c>
      <c r="T168" s="214">
        <f>S168*H168</f>
        <v>0</v>
      </c>
      <c r="AR168" s="15" t="s">
        <v>177</v>
      </c>
      <c r="AT168" s="15" t="s">
        <v>172</v>
      </c>
      <c r="AU168" s="15" t="s">
        <v>85</v>
      </c>
      <c r="AY168" s="15" t="s">
        <v>170</v>
      </c>
      <c r="BE168" s="215">
        <f>IF(N168="základní",J168,0)</f>
        <v>0</v>
      </c>
      <c r="BF168" s="215">
        <f>IF(N168="snížená",J168,0)</f>
        <v>0</v>
      </c>
      <c r="BG168" s="215">
        <f>IF(N168="zákl. přenesená",J168,0)</f>
        <v>0</v>
      </c>
      <c r="BH168" s="215">
        <f>IF(N168="sníž. přenesená",J168,0)</f>
        <v>0</v>
      </c>
      <c r="BI168" s="215">
        <f>IF(N168="nulová",J168,0)</f>
        <v>0</v>
      </c>
      <c r="BJ168" s="15" t="s">
        <v>83</v>
      </c>
      <c r="BK168" s="215">
        <f>ROUND(I168*H168,2)</f>
        <v>0</v>
      </c>
      <c r="BL168" s="15" t="s">
        <v>177</v>
      </c>
      <c r="BM168" s="15" t="s">
        <v>688</v>
      </c>
    </row>
    <row r="169" s="1" customFormat="1">
      <c r="B169" s="36"/>
      <c r="C169" s="37"/>
      <c r="D169" s="216" t="s">
        <v>179</v>
      </c>
      <c r="E169" s="37"/>
      <c r="F169" s="217" t="s">
        <v>685</v>
      </c>
      <c r="G169" s="37"/>
      <c r="H169" s="37"/>
      <c r="I169" s="130"/>
      <c r="J169" s="37"/>
      <c r="K169" s="37"/>
      <c r="L169" s="41"/>
      <c r="M169" s="218"/>
      <c r="N169" s="77"/>
      <c r="O169" s="77"/>
      <c r="P169" s="77"/>
      <c r="Q169" s="77"/>
      <c r="R169" s="77"/>
      <c r="S169" s="77"/>
      <c r="T169" s="78"/>
      <c r="AT169" s="15" t="s">
        <v>179</v>
      </c>
      <c r="AU169" s="15" t="s">
        <v>85</v>
      </c>
    </row>
    <row r="170" s="12" customFormat="1">
      <c r="B170" s="229"/>
      <c r="C170" s="230"/>
      <c r="D170" s="216" t="s">
        <v>181</v>
      </c>
      <c r="E170" s="231" t="s">
        <v>1</v>
      </c>
      <c r="F170" s="232" t="s">
        <v>594</v>
      </c>
      <c r="G170" s="230"/>
      <c r="H170" s="233">
        <v>160.84999999999999</v>
      </c>
      <c r="I170" s="234"/>
      <c r="J170" s="230"/>
      <c r="K170" s="230"/>
      <c r="L170" s="235"/>
      <c r="M170" s="236"/>
      <c r="N170" s="237"/>
      <c r="O170" s="237"/>
      <c r="P170" s="237"/>
      <c r="Q170" s="237"/>
      <c r="R170" s="237"/>
      <c r="S170" s="237"/>
      <c r="T170" s="238"/>
      <c r="AT170" s="239" t="s">
        <v>181</v>
      </c>
      <c r="AU170" s="239" t="s">
        <v>85</v>
      </c>
      <c r="AV170" s="12" t="s">
        <v>85</v>
      </c>
      <c r="AW170" s="12" t="s">
        <v>36</v>
      </c>
      <c r="AX170" s="12" t="s">
        <v>83</v>
      </c>
      <c r="AY170" s="239" t="s">
        <v>170</v>
      </c>
    </row>
    <row r="171" s="1" customFormat="1" ht="22.5" customHeight="1">
      <c r="B171" s="36"/>
      <c r="C171" s="204" t="s">
        <v>298</v>
      </c>
      <c r="D171" s="204" t="s">
        <v>172</v>
      </c>
      <c r="E171" s="205" t="s">
        <v>689</v>
      </c>
      <c r="F171" s="206" t="s">
        <v>690</v>
      </c>
      <c r="G171" s="207" t="s">
        <v>434</v>
      </c>
      <c r="H171" s="208">
        <v>17</v>
      </c>
      <c r="I171" s="209"/>
      <c r="J171" s="210">
        <f>ROUND(I171*H171,2)</f>
        <v>0</v>
      </c>
      <c r="K171" s="206" t="s">
        <v>176</v>
      </c>
      <c r="L171" s="41"/>
      <c r="M171" s="211" t="s">
        <v>1</v>
      </c>
      <c r="N171" s="212" t="s">
        <v>46</v>
      </c>
      <c r="O171" s="77"/>
      <c r="P171" s="213">
        <f>O171*H171</f>
        <v>0</v>
      </c>
      <c r="Q171" s="213">
        <v>0</v>
      </c>
      <c r="R171" s="213">
        <f>Q171*H171</f>
        <v>0</v>
      </c>
      <c r="S171" s="213">
        <v>0.0040000000000000001</v>
      </c>
      <c r="T171" s="214">
        <f>S171*H171</f>
        <v>0.068000000000000005</v>
      </c>
      <c r="AR171" s="15" t="s">
        <v>177</v>
      </c>
      <c r="AT171" s="15" t="s">
        <v>172</v>
      </c>
      <c r="AU171" s="15" t="s">
        <v>85</v>
      </c>
      <c r="AY171" s="15" t="s">
        <v>170</v>
      </c>
      <c r="BE171" s="215">
        <f>IF(N171="základní",J171,0)</f>
        <v>0</v>
      </c>
      <c r="BF171" s="215">
        <f>IF(N171="snížená",J171,0)</f>
        <v>0</v>
      </c>
      <c r="BG171" s="215">
        <f>IF(N171="zákl. přenesená",J171,0)</f>
        <v>0</v>
      </c>
      <c r="BH171" s="215">
        <f>IF(N171="sníž. přenesená",J171,0)</f>
        <v>0</v>
      </c>
      <c r="BI171" s="215">
        <f>IF(N171="nulová",J171,0)</f>
        <v>0</v>
      </c>
      <c r="BJ171" s="15" t="s">
        <v>83</v>
      </c>
      <c r="BK171" s="215">
        <f>ROUND(I171*H171,2)</f>
        <v>0</v>
      </c>
      <c r="BL171" s="15" t="s">
        <v>177</v>
      </c>
      <c r="BM171" s="15" t="s">
        <v>691</v>
      </c>
    </row>
    <row r="172" s="1" customFormat="1">
      <c r="B172" s="36"/>
      <c r="C172" s="37"/>
      <c r="D172" s="216" t="s">
        <v>179</v>
      </c>
      <c r="E172" s="37"/>
      <c r="F172" s="217" t="s">
        <v>692</v>
      </c>
      <c r="G172" s="37"/>
      <c r="H172" s="37"/>
      <c r="I172" s="130"/>
      <c r="J172" s="37"/>
      <c r="K172" s="37"/>
      <c r="L172" s="41"/>
      <c r="M172" s="218"/>
      <c r="N172" s="77"/>
      <c r="O172" s="77"/>
      <c r="P172" s="77"/>
      <c r="Q172" s="77"/>
      <c r="R172" s="77"/>
      <c r="S172" s="77"/>
      <c r="T172" s="78"/>
      <c r="AT172" s="15" t="s">
        <v>179</v>
      </c>
      <c r="AU172" s="15" t="s">
        <v>85</v>
      </c>
    </row>
    <row r="173" s="11" customFormat="1">
      <c r="B173" s="219"/>
      <c r="C173" s="220"/>
      <c r="D173" s="216" t="s">
        <v>181</v>
      </c>
      <c r="E173" s="221" t="s">
        <v>1</v>
      </c>
      <c r="F173" s="222" t="s">
        <v>182</v>
      </c>
      <c r="G173" s="220"/>
      <c r="H173" s="221" t="s">
        <v>1</v>
      </c>
      <c r="I173" s="223"/>
      <c r="J173" s="220"/>
      <c r="K173" s="220"/>
      <c r="L173" s="224"/>
      <c r="M173" s="225"/>
      <c r="N173" s="226"/>
      <c r="O173" s="226"/>
      <c r="P173" s="226"/>
      <c r="Q173" s="226"/>
      <c r="R173" s="226"/>
      <c r="S173" s="226"/>
      <c r="T173" s="227"/>
      <c r="AT173" s="228" t="s">
        <v>181</v>
      </c>
      <c r="AU173" s="228" t="s">
        <v>85</v>
      </c>
      <c r="AV173" s="11" t="s">
        <v>83</v>
      </c>
      <c r="AW173" s="11" t="s">
        <v>36</v>
      </c>
      <c r="AX173" s="11" t="s">
        <v>75</v>
      </c>
      <c r="AY173" s="228" t="s">
        <v>170</v>
      </c>
    </row>
    <row r="174" s="12" customFormat="1">
      <c r="B174" s="229"/>
      <c r="C174" s="230"/>
      <c r="D174" s="216" t="s">
        <v>181</v>
      </c>
      <c r="E174" s="231" t="s">
        <v>1</v>
      </c>
      <c r="F174" s="232" t="s">
        <v>269</v>
      </c>
      <c r="G174" s="230"/>
      <c r="H174" s="233">
        <v>17</v>
      </c>
      <c r="I174" s="234"/>
      <c r="J174" s="230"/>
      <c r="K174" s="230"/>
      <c r="L174" s="235"/>
      <c r="M174" s="236"/>
      <c r="N174" s="237"/>
      <c r="O174" s="237"/>
      <c r="P174" s="237"/>
      <c r="Q174" s="237"/>
      <c r="R174" s="237"/>
      <c r="S174" s="237"/>
      <c r="T174" s="238"/>
      <c r="AT174" s="239" t="s">
        <v>181</v>
      </c>
      <c r="AU174" s="239" t="s">
        <v>85</v>
      </c>
      <c r="AV174" s="12" t="s">
        <v>85</v>
      </c>
      <c r="AW174" s="12" t="s">
        <v>36</v>
      </c>
      <c r="AX174" s="12" t="s">
        <v>83</v>
      </c>
      <c r="AY174" s="239" t="s">
        <v>170</v>
      </c>
    </row>
    <row r="175" s="1" customFormat="1" ht="22.5" customHeight="1">
      <c r="B175" s="36"/>
      <c r="C175" s="204" t="s">
        <v>305</v>
      </c>
      <c r="D175" s="204" t="s">
        <v>172</v>
      </c>
      <c r="E175" s="205" t="s">
        <v>693</v>
      </c>
      <c r="F175" s="206" t="s">
        <v>694</v>
      </c>
      <c r="G175" s="207" t="s">
        <v>434</v>
      </c>
      <c r="H175" s="208">
        <v>30</v>
      </c>
      <c r="I175" s="209"/>
      <c r="J175" s="210">
        <f>ROUND(I175*H175,2)</f>
        <v>0</v>
      </c>
      <c r="K175" s="206" t="s">
        <v>176</v>
      </c>
      <c r="L175" s="41"/>
      <c r="M175" s="211" t="s">
        <v>1</v>
      </c>
      <c r="N175" s="212" t="s">
        <v>46</v>
      </c>
      <c r="O175" s="77"/>
      <c r="P175" s="213">
        <f>O175*H175</f>
        <v>0</v>
      </c>
      <c r="Q175" s="213">
        <v>0</v>
      </c>
      <c r="R175" s="213">
        <f>Q175*H175</f>
        <v>0</v>
      </c>
      <c r="S175" s="213">
        <v>0.0050000000000000001</v>
      </c>
      <c r="T175" s="214">
        <f>S175*H175</f>
        <v>0.14999999999999999</v>
      </c>
      <c r="AR175" s="15" t="s">
        <v>177</v>
      </c>
      <c r="AT175" s="15" t="s">
        <v>172</v>
      </c>
      <c r="AU175" s="15" t="s">
        <v>85</v>
      </c>
      <c r="AY175" s="15" t="s">
        <v>170</v>
      </c>
      <c r="BE175" s="215">
        <f>IF(N175="základní",J175,0)</f>
        <v>0</v>
      </c>
      <c r="BF175" s="215">
        <f>IF(N175="snížená",J175,0)</f>
        <v>0</v>
      </c>
      <c r="BG175" s="215">
        <f>IF(N175="zákl. přenesená",J175,0)</f>
        <v>0</v>
      </c>
      <c r="BH175" s="215">
        <f>IF(N175="sníž. přenesená",J175,0)</f>
        <v>0</v>
      </c>
      <c r="BI175" s="215">
        <f>IF(N175="nulová",J175,0)</f>
        <v>0</v>
      </c>
      <c r="BJ175" s="15" t="s">
        <v>83</v>
      </c>
      <c r="BK175" s="215">
        <f>ROUND(I175*H175,2)</f>
        <v>0</v>
      </c>
      <c r="BL175" s="15" t="s">
        <v>177</v>
      </c>
      <c r="BM175" s="15" t="s">
        <v>695</v>
      </c>
    </row>
    <row r="176" s="1" customFormat="1">
      <c r="B176" s="36"/>
      <c r="C176" s="37"/>
      <c r="D176" s="216" t="s">
        <v>179</v>
      </c>
      <c r="E176" s="37"/>
      <c r="F176" s="217" t="s">
        <v>696</v>
      </c>
      <c r="G176" s="37"/>
      <c r="H176" s="37"/>
      <c r="I176" s="130"/>
      <c r="J176" s="37"/>
      <c r="K176" s="37"/>
      <c r="L176" s="41"/>
      <c r="M176" s="218"/>
      <c r="N176" s="77"/>
      <c r="O176" s="77"/>
      <c r="P176" s="77"/>
      <c r="Q176" s="77"/>
      <c r="R176" s="77"/>
      <c r="S176" s="77"/>
      <c r="T176" s="78"/>
      <c r="AT176" s="15" t="s">
        <v>179</v>
      </c>
      <c r="AU176" s="15" t="s">
        <v>85</v>
      </c>
    </row>
    <row r="177" s="11" customFormat="1">
      <c r="B177" s="219"/>
      <c r="C177" s="220"/>
      <c r="D177" s="216" t="s">
        <v>181</v>
      </c>
      <c r="E177" s="221" t="s">
        <v>1</v>
      </c>
      <c r="F177" s="222" t="s">
        <v>182</v>
      </c>
      <c r="G177" s="220"/>
      <c r="H177" s="221" t="s">
        <v>1</v>
      </c>
      <c r="I177" s="223"/>
      <c r="J177" s="220"/>
      <c r="K177" s="220"/>
      <c r="L177" s="224"/>
      <c r="M177" s="225"/>
      <c r="N177" s="226"/>
      <c r="O177" s="226"/>
      <c r="P177" s="226"/>
      <c r="Q177" s="226"/>
      <c r="R177" s="226"/>
      <c r="S177" s="226"/>
      <c r="T177" s="227"/>
      <c r="AT177" s="228" t="s">
        <v>181</v>
      </c>
      <c r="AU177" s="228" t="s">
        <v>85</v>
      </c>
      <c r="AV177" s="11" t="s">
        <v>83</v>
      </c>
      <c r="AW177" s="11" t="s">
        <v>36</v>
      </c>
      <c r="AX177" s="11" t="s">
        <v>75</v>
      </c>
      <c r="AY177" s="228" t="s">
        <v>170</v>
      </c>
    </row>
    <row r="178" s="12" customFormat="1">
      <c r="B178" s="229"/>
      <c r="C178" s="230"/>
      <c r="D178" s="216" t="s">
        <v>181</v>
      </c>
      <c r="E178" s="231" t="s">
        <v>1</v>
      </c>
      <c r="F178" s="232" t="s">
        <v>338</v>
      </c>
      <c r="G178" s="230"/>
      <c r="H178" s="233">
        <v>30</v>
      </c>
      <c r="I178" s="234"/>
      <c r="J178" s="230"/>
      <c r="K178" s="230"/>
      <c r="L178" s="235"/>
      <c r="M178" s="236"/>
      <c r="N178" s="237"/>
      <c r="O178" s="237"/>
      <c r="P178" s="237"/>
      <c r="Q178" s="237"/>
      <c r="R178" s="237"/>
      <c r="S178" s="237"/>
      <c r="T178" s="238"/>
      <c r="AT178" s="239" t="s">
        <v>181</v>
      </c>
      <c r="AU178" s="239" t="s">
        <v>85</v>
      </c>
      <c r="AV178" s="12" t="s">
        <v>85</v>
      </c>
      <c r="AW178" s="12" t="s">
        <v>36</v>
      </c>
      <c r="AX178" s="12" t="s">
        <v>83</v>
      </c>
      <c r="AY178" s="239" t="s">
        <v>170</v>
      </c>
    </row>
    <row r="179" s="10" customFormat="1" ht="22.8" customHeight="1">
      <c r="B179" s="188"/>
      <c r="C179" s="189"/>
      <c r="D179" s="190" t="s">
        <v>74</v>
      </c>
      <c r="E179" s="202" t="s">
        <v>516</v>
      </c>
      <c r="F179" s="202" t="s">
        <v>517</v>
      </c>
      <c r="G179" s="189"/>
      <c r="H179" s="189"/>
      <c r="I179" s="192"/>
      <c r="J179" s="203">
        <f>BK179</f>
        <v>0</v>
      </c>
      <c r="K179" s="189"/>
      <c r="L179" s="194"/>
      <c r="M179" s="195"/>
      <c r="N179" s="196"/>
      <c r="O179" s="196"/>
      <c r="P179" s="197">
        <f>SUM(P180:P186)</f>
        <v>0</v>
      </c>
      <c r="Q179" s="196"/>
      <c r="R179" s="197">
        <f>SUM(R180:R186)</f>
        <v>0</v>
      </c>
      <c r="S179" s="196"/>
      <c r="T179" s="198">
        <f>SUM(T180:T186)</f>
        <v>0</v>
      </c>
      <c r="AR179" s="199" t="s">
        <v>83</v>
      </c>
      <c r="AT179" s="200" t="s">
        <v>74</v>
      </c>
      <c r="AU179" s="200" t="s">
        <v>83</v>
      </c>
      <c r="AY179" s="199" t="s">
        <v>170</v>
      </c>
      <c r="BK179" s="201">
        <f>SUM(BK180:BK186)</f>
        <v>0</v>
      </c>
    </row>
    <row r="180" s="1" customFormat="1" ht="16.5" customHeight="1">
      <c r="B180" s="36"/>
      <c r="C180" s="204" t="s">
        <v>312</v>
      </c>
      <c r="D180" s="204" t="s">
        <v>172</v>
      </c>
      <c r="E180" s="205" t="s">
        <v>697</v>
      </c>
      <c r="F180" s="206" t="s">
        <v>698</v>
      </c>
      <c r="G180" s="207" t="s">
        <v>272</v>
      </c>
      <c r="H180" s="208">
        <v>0.218</v>
      </c>
      <c r="I180" s="209"/>
      <c r="J180" s="210">
        <f>ROUND(I180*H180,2)</f>
        <v>0</v>
      </c>
      <c r="K180" s="206" t="s">
        <v>176</v>
      </c>
      <c r="L180" s="41"/>
      <c r="M180" s="211" t="s">
        <v>1</v>
      </c>
      <c r="N180" s="212" t="s">
        <v>46</v>
      </c>
      <c r="O180" s="77"/>
      <c r="P180" s="213">
        <f>O180*H180</f>
        <v>0</v>
      </c>
      <c r="Q180" s="213">
        <v>0</v>
      </c>
      <c r="R180" s="213">
        <f>Q180*H180</f>
        <v>0</v>
      </c>
      <c r="S180" s="213">
        <v>0</v>
      </c>
      <c r="T180" s="214">
        <f>S180*H180</f>
        <v>0</v>
      </c>
      <c r="AR180" s="15" t="s">
        <v>177</v>
      </c>
      <c r="AT180" s="15" t="s">
        <v>172</v>
      </c>
      <c r="AU180" s="15" t="s">
        <v>85</v>
      </c>
      <c r="AY180" s="15" t="s">
        <v>170</v>
      </c>
      <c r="BE180" s="215">
        <f>IF(N180="základní",J180,0)</f>
        <v>0</v>
      </c>
      <c r="BF180" s="215">
        <f>IF(N180="snížená",J180,0)</f>
        <v>0</v>
      </c>
      <c r="BG180" s="215">
        <f>IF(N180="zákl. přenesená",J180,0)</f>
        <v>0</v>
      </c>
      <c r="BH180" s="215">
        <f>IF(N180="sníž. přenesená",J180,0)</f>
        <v>0</v>
      </c>
      <c r="BI180" s="215">
        <f>IF(N180="nulová",J180,0)</f>
        <v>0</v>
      </c>
      <c r="BJ180" s="15" t="s">
        <v>83</v>
      </c>
      <c r="BK180" s="215">
        <f>ROUND(I180*H180,2)</f>
        <v>0</v>
      </c>
      <c r="BL180" s="15" t="s">
        <v>177</v>
      </c>
      <c r="BM180" s="15" t="s">
        <v>699</v>
      </c>
    </row>
    <row r="181" s="1" customFormat="1">
      <c r="B181" s="36"/>
      <c r="C181" s="37"/>
      <c r="D181" s="216" t="s">
        <v>179</v>
      </c>
      <c r="E181" s="37"/>
      <c r="F181" s="217" t="s">
        <v>700</v>
      </c>
      <c r="G181" s="37"/>
      <c r="H181" s="37"/>
      <c r="I181" s="130"/>
      <c r="J181" s="37"/>
      <c r="K181" s="37"/>
      <c r="L181" s="41"/>
      <c r="M181" s="218"/>
      <c r="N181" s="77"/>
      <c r="O181" s="77"/>
      <c r="P181" s="77"/>
      <c r="Q181" s="77"/>
      <c r="R181" s="77"/>
      <c r="S181" s="77"/>
      <c r="T181" s="78"/>
      <c r="AT181" s="15" t="s">
        <v>179</v>
      </c>
      <c r="AU181" s="15" t="s">
        <v>85</v>
      </c>
    </row>
    <row r="182" s="1" customFormat="1" ht="16.5" customHeight="1">
      <c r="B182" s="36"/>
      <c r="C182" s="204" t="s">
        <v>317</v>
      </c>
      <c r="D182" s="204" t="s">
        <v>172</v>
      </c>
      <c r="E182" s="205" t="s">
        <v>701</v>
      </c>
      <c r="F182" s="206" t="s">
        <v>702</v>
      </c>
      <c r="G182" s="207" t="s">
        <v>272</v>
      </c>
      <c r="H182" s="208">
        <v>0.218</v>
      </c>
      <c r="I182" s="209"/>
      <c r="J182" s="210">
        <f>ROUND(I182*H182,2)</f>
        <v>0</v>
      </c>
      <c r="K182" s="206" t="s">
        <v>176</v>
      </c>
      <c r="L182" s="41"/>
      <c r="M182" s="211" t="s">
        <v>1</v>
      </c>
      <c r="N182" s="212" t="s">
        <v>46</v>
      </c>
      <c r="O182" s="77"/>
      <c r="P182" s="213">
        <f>O182*H182</f>
        <v>0</v>
      </c>
      <c r="Q182" s="213">
        <v>0</v>
      </c>
      <c r="R182" s="213">
        <f>Q182*H182</f>
        <v>0</v>
      </c>
      <c r="S182" s="213">
        <v>0</v>
      </c>
      <c r="T182" s="214">
        <f>S182*H182</f>
        <v>0</v>
      </c>
      <c r="AR182" s="15" t="s">
        <v>177</v>
      </c>
      <c r="AT182" s="15" t="s">
        <v>172</v>
      </c>
      <c r="AU182" s="15" t="s">
        <v>85</v>
      </c>
      <c r="AY182" s="15" t="s">
        <v>170</v>
      </c>
      <c r="BE182" s="215">
        <f>IF(N182="základní",J182,0)</f>
        <v>0</v>
      </c>
      <c r="BF182" s="215">
        <f>IF(N182="snížená",J182,0)</f>
        <v>0</v>
      </c>
      <c r="BG182" s="215">
        <f>IF(N182="zákl. přenesená",J182,0)</f>
        <v>0</v>
      </c>
      <c r="BH182" s="215">
        <f>IF(N182="sníž. přenesená",J182,0)</f>
        <v>0</v>
      </c>
      <c r="BI182" s="215">
        <f>IF(N182="nulová",J182,0)</f>
        <v>0</v>
      </c>
      <c r="BJ182" s="15" t="s">
        <v>83</v>
      </c>
      <c r="BK182" s="215">
        <f>ROUND(I182*H182,2)</f>
        <v>0</v>
      </c>
      <c r="BL182" s="15" t="s">
        <v>177</v>
      </c>
      <c r="BM182" s="15" t="s">
        <v>703</v>
      </c>
    </row>
    <row r="183" s="1" customFormat="1">
      <c r="B183" s="36"/>
      <c r="C183" s="37"/>
      <c r="D183" s="216" t="s">
        <v>179</v>
      </c>
      <c r="E183" s="37"/>
      <c r="F183" s="217" t="s">
        <v>704</v>
      </c>
      <c r="G183" s="37"/>
      <c r="H183" s="37"/>
      <c r="I183" s="130"/>
      <c r="J183" s="37"/>
      <c r="K183" s="37"/>
      <c r="L183" s="41"/>
      <c r="M183" s="218"/>
      <c r="N183" s="77"/>
      <c r="O183" s="77"/>
      <c r="P183" s="77"/>
      <c r="Q183" s="77"/>
      <c r="R183" s="77"/>
      <c r="S183" s="77"/>
      <c r="T183" s="78"/>
      <c r="AT183" s="15" t="s">
        <v>179</v>
      </c>
      <c r="AU183" s="15" t="s">
        <v>85</v>
      </c>
    </row>
    <row r="184" s="1" customFormat="1" ht="22.5" customHeight="1">
      <c r="B184" s="36"/>
      <c r="C184" s="204" t="s">
        <v>321</v>
      </c>
      <c r="D184" s="204" t="s">
        <v>172</v>
      </c>
      <c r="E184" s="205" t="s">
        <v>705</v>
      </c>
      <c r="F184" s="206" t="s">
        <v>706</v>
      </c>
      <c r="G184" s="207" t="s">
        <v>272</v>
      </c>
      <c r="H184" s="208">
        <v>4.1420000000000003</v>
      </c>
      <c r="I184" s="209"/>
      <c r="J184" s="210">
        <f>ROUND(I184*H184,2)</f>
        <v>0</v>
      </c>
      <c r="K184" s="206" t="s">
        <v>176</v>
      </c>
      <c r="L184" s="41"/>
      <c r="M184" s="211" t="s">
        <v>1</v>
      </c>
      <c r="N184" s="212" t="s">
        <v>46</v>
      </c>
      <c r="O184" s="77"/>
      <c r="P184" s="213">
        <f>O184*H184</f>
        <v>0</v>
      </c>
      <c r="Q184" s="213">
        <v>0</v>
      </c>
      <c r="R184" s="213">
        <f>Q184*H184</f>
        <v>0</v>
      </c>
      <c r="S184" s="213">
        <v>0</v>
      </c>
      <c r="T184" s="214">
        <f>S184*H184</f>
        <v>0</v>
      </c>
      <c r="AR184" s="15" t="s">
        <v>177</v>
      </c>
      <c r="AT184" s="15" t="s">
        <v>172</v>
      </c>
      <c r="AU184" s="15" t="s">
        <v>85</v>
      </c>
      <c r="AY184" s="15" t="s">
        <v>170</v>
      </c>
      <c r="BE184" s="215">
        <f>IF(N184="základní",J184,0)</f>
        <v>0</v>
      </c>
      <c r="BF184" s="215">
        <f>IF(N184="snížená",J184,0)</f>
        <v>0</v>
      </c>
      <c r="BG184" s="215">
        <f>IF(N184="zákl. přenesená",J184,0)</f>
        <v>0</v>
      </c>
      <c r="BH184" s="215">
        <f>IF(N184="sníž. přenesená",J184,0)</f>
        <v>0</v>
      </c>
      <c r="BI184" s="215">
        <f>IF(N184="nulová",J184,0)</f>
        <v>0</v>
      </c>
      <c r="BJ184" s="15" t="s">
        <v>83</v>
      </c>
      <c r="BK184" s="215">
        <f>ROUND(I184*H184,2)</f>
        <v>0</v>
      </c>
      <c r="BL184" s="15" t="s">
        <v>177</v>
      </c>
      <c r="BM184" s="15" t="s">
        <v>707</v>
      </c>
    </row>
    <row r="185" s="1" customFormat="1">
      <c r="B185" s="36"/>
      <c r="C185" s="37"/>
      <c r="D185" s="216" t="s">
        <v>179</v>
      </c>
      <c r="E185" s="37"/>
      <c r="F185" s="217" t="s">
        <v>704</v>
      </c>
      <c r="G185" s="37"/>
      <c r="H185" s="37"/>
      <c r="I185" s="130"/>
      <c r="J185" s="37"/>
      <c r="K185" s="37"/>
      <c r="L185" s="41"/>
      <c r="M185" s="218"/>
      <c r="N185" s="77"/>
      <c r="O185" s="77"/>
      <c r="P185" s="77"/>
      <c r="Q185" s="77"/>
      <c r="R185" s="77"/>
      <c r="S185" s="77"/>
      <c r="T185" s="78"/>
      <c r="AT185" s="15" t="s">
        <v>179</v>
      </c>
      <c r="AU185" s="15" t="s">
        <v>85</v>
      </c>
    </row>
    <row r="186" s="12" customFormat="1">
      <c r="B186" s="229"/>
      <c r="C186" s="230"/>
      <c r="D186" s="216" t="s">
        <v>181</v>
      </c>
      <c r="E186" s="230"/>
      <c r="F186" s="232" t="s">
        <v>708</v>
      </c>
      <c r="G186" s="230"/>
      <c r="H186" s="233">
        <v>4.1420000000000003</v>
      </c>
      <c r="I186" s="234"/>
      <c r="J186" s="230"/>
      <c r="K186" s="230"/>
      <c r="L186" s="235"/>
      <c r="M186" s="236"/>
      <c r="N186" s="237"/>
      <c r="O186" s="237"/>
      <c r="P186" s="237"/>
      <c r="Q186" s="237"/>
      <c r="R186" s="237"/>
      <c r="S186" s="237"/>
      <c r="T186" s="238"/>
      <c r="AT186" s="239" t="s">
        <v>181</v>
      </c>
      <c r="AU186" s="239" t="s">
        <v>85</v>
      </c>
      <c r="AV186" s="12" t="s">
        <v>85</v>
      </c>
      <c r="AW186" s="12" t="s">
        <v>4</v>
      </c>
      <c r="AX186" s="12" t="s">
        <v>83</v>
      </c>
      <c r="AY186" s="239" t="s">
        <v>170</v>
      </c>
    </row>
    <row r="187" s="10" customFormat="1" ht="22.8" customHeight="1">
      <c r="B187" s="188"/>
      <c r="C187" s="189"/>
      <c r="D187" s="190" t="s">
        <v>74</v>
      </c>
      <c r="E187" s="202" t="s">
        <v>565</v>
      </c>
      <c r="F187" s="202" t="s">
        <v>566</v>
      </c>
      <c r="G187" s="189"/>
      <c r="H187" s="189"/>
      <c r="I187" s="192"/>
      <c r="J187" s="203">
        <f>BK187</f>
        <v>0</v>
      </c>
      <c r="K187" s="189"/>
      <c r="L187" s="194"/>
      <c r="M187" s="195"/>
      <c r="N187" s="196"/>
      <c r="O187" s="196"/>
      <c r="P187" s="197">
        <f>SUM(P188:P189)</f>
        <v>0</v>
      </c>
      <c r="Q187" s="196"/>
      <c r="R187" s="197">
        <f>SUM(R188:R189)</f>
        <v>0</v>
      </c>
      <c r="S187" s="196"/>
      <c r="T187" s="198">
        <f>SUM(T188:T189)</f>
        <v>0</v>
      </c>
      <c r="AR187" s="199" t="s">
        <v>83</v>
      </c>
      <c r="AT187" s="200" t="s">
        <v>74</v>
      </c>
      <c r="AU187" s="200" t="s">
        <v>83</v>
      </c>
      <c r="AY187" s="199" t="s">
        <v>170</v>
      </c>
      <c r="BK187" s="201">
        <f>SUM(BK188:BK189)</f>
        <v>0</v>
      </c>
    </row>
    <row r="188" s="1" customFormat="1" ht="22.5" customHeight="1">
      <c r="B188" s="36"/>
      <c r="C188" s="204" t="s">
        <v>325</v>
      </c>
      <c r="D188" s="204" t="s">
        <v>172</v>
      </c>
      <c r="E188" s="205" t="s">
        <v>568</v>
      </c>
      <c r="F188" s="206" t="s">
        <v>569</v>
      </c>
      <c r="G188" s="207" t="s">
        <v>272</v>
      </c>
      <c r="H188" s="208">
        <v>3.7690000000000001</v>
      </c>
      <c r="I188" s="209"/>
      <c r="J188" s="210">
        <f>ROUND(I188*H188,2)</f>
        <v>0</v>
      </c>
      <c r="K188" s="206" t="s">
        <v>176</v>
      </c>
      <c r="L188" s="41"/>
      <c r="M188" s="211" t="s">
        <v>1</v>
      </c>
      <c r="N188" s="212" t="s">
        <v>46</v>
      </c>
      <c r="O188" s="77"/>
      <c r="P188" s="213">
        <f>O188*H188</f>
        <v>0</v>
      </c>
      <c r="Q188" s="213">
        <v>0</v>
      </c>
      <c r="R188" s="213">
        <f>Q188*H188</f>
        <v>0</v>
      </c>
      <c r="S188" s="213">
        <v>0</v>
      </c>
      <c r="T188" s="214">
        <f>S188*H188</f>
        <v>0</v>
      </c>
      <c r="AR188" s="15" t="s">
        <v>177</v>
      </c>
      <c r="AT188" s="15" t="s">
        <v>172</v>
      </c>
      <c r="AU188" s="15" t="s">
        <v>85</v>
      </c>
      <c r="AY188" s="15" t="s">
        <v>170</v>
      </c>
      <c r="BE188" s="215">
        <f>IF(N188="základní",J188,0)</f>
        <v>0</v>
      </c>
      <c r="BF188" s="215">
        <f>IF(N188="snížená",J188,0)</f>
        <v>0</v>
      </c>
      <c r="BG188" s="215">
        <f>IF(N188="zákl. přenesená",J188,0)</f>
        <v>0</v>
      </c>
      <c r="BH188" s="215">
        <f>IF(N188="sníž. přenesená",J188,0)</f>
        <v>0</v>
      </c>
      <c r="BI188" s="215">
        <f>IF(N188="nulová",J188,0)</f>
        <v>0</v>
      </c>
      <c r="BJ188" s="15" t="s">
        <v>83</v>
      </c>
      <c r="BK188" s="215">
        <f>ROUND(I188*H188,2)</f>
        <v>0</v>
      </c>
      <c r="BL188" s="15" t="s">
        <v>177</v>
      </c>
      <c r="BM188" s="15" t="s">
        <v>709</v>
      </c>
    </row>
    <row r="189" s="1" customFormat="1">
      <c r="B189" s="36"/>
      <c r="C189" s="37"/>
      <c r="D189" s="216" t="s">
        <v>179</v>
      </c>
      <c r="E189" s="37"/>
      <c r="F189" s="217" t="s">
        <v>571</v>
      </c>
      <c r="G189" s="37"/>
      <c r="H189" s="37"/>
      <c r="I189" s="130"/>
      <c r="J189" s="37"/>
      <c r="K189" s="37"/>
      <c r="L189" s="41"/>
      <c r="M189" s="264"/>
      <c r="N189" s="265"/>
      <c r="O189" s="265"/>
      <c r="P189" s="265"/>
      <c r="Q189" s="265"/>
      <c r="R189" s="265"/>
      <c r="S189" s="265"/>
      <c r="T189" s="266"/>
      <c r="AT189" s="15" t="s">
        <v>179</v>
      </c>
      <c r="AU189" s="15" t="s">
        <v>85</v>
      </c>
    </row>
    <row r="190" s="1" customFormat="1" ht="6.96" customHeight="1">
      <c r="B190" s="55"/>
      <c r="C190" s="56"/>
      <c r="D190" s="56"/>
      <c r="E190" s="56"/>
      <c r="F190" s="56"/>
      <c r="G190" s="56"/>
      <c r="H190" s="56"/>
      <c r="I190" s="154"/>
      <c r="J190" s="56"/>
      <c r="K190" s="56"/>
      <c r="L190" s="41"/>
    </row>
  </sheetData>
  <sheetProtection sheet="1" autoFilter="0" formatColumns="0" formatRows="0" objects="1" scenarios="1" spinCount="100000" saltValue="gMs1q6AZDnzU8Dtl5DKDDxjSz11DplbExwsdOnIO6PqSqm5Vtat5bctVsJxKa7jUxUgiXya2EiIvPYHygwd0iQ==" hashValue="sghObz2FhJFGso/pRToUWYLdMJUUQmJTwX6HjtkGUPNDLdHAdRECt/vsGsCM4lH7/65cDSUlMh8+csF4geC9sQ==" algorithmName="SHA-512" password="CC35"/>
  <autoFilter ref="C82:K189"/>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91</v>
      </c>
    </row>
    <row r="3" ht="6.96" customHeight="1">
      <c r="B3" s="124"/>
      <c r="C3" s="125"/>
      <c r="D3" s="125"/>
      <c r="E3" s="125"/>
      <c r="F3" s="125"/>
      <c r="G3" s="125"/>
      <c r="H3" s="125"/>
      <c r="I3" s="126"/>
      <c r="J3" s="125"/>
      <c r="K3" s="125"/>
      <c r="L3" s="18"/>
      <c r="AT3" s="15" t="s">
        <v>85</v>
      </c>
    </row>
    <row r="4" ht="24.96" customHeight="1">
      <c r="B4" s="18"/>
      <c r="D4" s="127" t="s">
        <v>104</v>
      </c>
      <c r="L4" s="18"/>
      <c r="M4" s="22" t="s">
        <v>10</v>
      </c>
      <c r="AT4" s="15" t="s">
        <v>4</v>
      </c>
    </row>
    <row r="5" ht="6.96" customHeight="1">
      <c r="B5" s="18"/>
      <c r="L5" s="18"/>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710</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ROUND(J81,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ROUND((SUM(BE81:BE144)),  2)</f>
        <v>0</v>
      </c>
      <c r="I33" s="143">
        <v>0.20999999999999999</v>
      </c>
      <c r="J33" s="142">
        <f>ROUND(((SUM(BE81:BE144))*I33),  2)</f>
        <v>0</v>
      </c>
      <c r="L33" s="41"/>
    </row>
    <row r="34" s="1" customFormat="1" ht="14.4" customHeight="1">
      <c r="B34" s="41"/>
      <c r="E34" s="128" t="s">
        <v>47</v>
      </c>
      <c r="F34" s="142">
        <f>ROUND((SUM(BF81:BF144)),  2)</f>
        <v>0</v>
      </c>
      <c r="I34" s="143">
        <v>0.14999999999999999</v>
      </c>
      <c r="J34" s="142">
        <f>ROUND(((SUM(BF81:BF144))*I34),  2)</f>
        <v>0</v>
      </c>
      <c r="L34" s="41"/>
    </row>
    <row r="35" hidden="1" s="1" customFormat="1" ht="14.4" customHeight="1">
      <c r="B35" s="41"/>
      <c r="E35" s="128" t="s">
        <v>48</v>
      </c>
      <c r="F35" s="142">
        <f>ROUND((SUM(BG81:BG144)),  2)</f>
        <v>0</v>
      </c>
      <c r="I35" s="143">
        <v>0.20999999999999999</v>
      </c>
      <c r="J35" s="142">
        <f>0</f>
        <v>0</v>
      </c>
      <c r="L35" s="41"/>
    </row>
    <row r="36" hidden="1" s="1" customFormat="1" ht="14.4" customHeight="1">
      <c r="B36" s="41"/>
      <c r="E36" s="128" t="s">
        <v>49</v>
      </c>
      <c r="F36" s="142">
        <f>ROUND((SUM(BH81:BH144)),  2)</f>
        <v>0</v>
      </c>
      <c r="I36" s="143">
        <v>0.14999999999999999</v>
      </c>
      <c r="J36" s="142">
        <f>0</f>
        <v>0</v>
      </c>
      <c r="L36" s="41"/>
    </row>
    <row r="37" hidden="1" s="1" customFormat="1" ht="14.4" customHeight="1">
      <c r="B37" s="41"/>
      <c r="E37" s="128" t="s">
        <v>50</v>
      </c>
      <c r="F37" s="142">
        <f>ROUND((SUM(BI81:BI144)),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D.1 - Zásady dopravně inženýrských opatření</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J81</f>
        <v>0</v>
      </c>
      <c r="K59" s="37"/>
      <c r="L59" s="41"/>
      <c r="AU59" s="15" t="s">
        <v>141</v>
      </c>
    </row>
    <row r="60" s="7" customFormat="1" ht="24.96" customHeight="1">
      <c r="B60" s="164"/>
      <c r="C60" s="165"/>
      <c r="D60" s="166" t="s">
        <v>142</v>
      </c>
      <c r="E60" s="167"/>
      <c r="F60" s="167"/>
      <c r="G60" s="167"/>
      <c r="H60" s="167"/>
      <c r="I60" s="168"/>
      <c r="J60" s="169">
        <f>J82</f>
        <v>0</v>
      </c>
      <c r="K60" s="165"/>
      <c r="L60" s="170"/>
    </row>
    <row r="61" s="8" customFormat="1" ht="19.92" customHeight="1">
      <c r="B61" s="171"/>
      <c r="C61" s="172"/>
      <c r="D61" s="173" t="s">
        <v>150</v>
      </c>
      <c r="E61" s="174"/>
      <c r="F61" s="174"/>
      <c r="G61" s="174"/>
      <c r="H61" s="174"/>
      <c r="I61" s="175"/>
      <c r="J61" s="176">
        <f>J83</f>
        <v>0</v>
      </c>
      <c r="K61" s="172"/>
      <c r="L61" s="177"/>
    </row>
    <row r="62" s="1" customFormat="1" ht="21.84" customHeight="1">
      <c r="B62" s="36"/>
      <c r="C62" s="37"/>
      <c r="D62" s="37"/>
      <c r="E62" s="37"/>
      <c r="F62" s="37"/>
      <c r="G62" s="37"/>
      <c r="H62" s="37"/>
      <c r="I62" s="130"/>
      <c r="J62" s="37"/>
      <c r="K62" s="37"/>
      <c r="L62" s="41"/>
    </row>
    <row r="63" s="1" customFormat="1" ht="6.96" customHeight="1">
      <c r="B63" s="55"/>
      <c r="C63" s="56"/>
      <c r="D63" s="56"/>
      <c r="E63" s="56"/>
      <c r="F63" s="56"/>
      <c r="G63" s="56"/>
      <c r="H63" s="56"/>
      <c r="I63" s="154"/>
      <c r="J63" s="56"/>
      <c r="K63" s="56"/>
      <c r="L63" s="41"/>
    </row>
    <row r="67" s="1" customFormat="1" ht="6.96" customHeight="1">
      <c r="B67" s="57"/>
      <c r="C67" s="58"/>
      <c r="D67" s="58"/>
      <c r="E67" s="58"/>
      <c r="F67" s="58"/>
      <c r="G67" s="58"/>
      <c r="H67" s="58"/>
      <c r="I67" s="157"/>
      <c r="J67" s="58"/>
      <c r="K67" s="58"/>
      <c r="L67" s="41"/>
    </row>
    <row r="68" s="1" customFormat="1" ht="24.96" customHeight="1">
      <c r="B68" s="36"/>
      <c r="C68" s="21" t="s">
        <v>155</v>
      </c>
      <c r="D68" s="37"/>
      <c r="E68" s="37"/>
      <c r="F68" s="37"/>
      <c r="G68" s="37"/>
      <c r="H68" s="37"/>
      <c r="I68" s="130"/>
      <c r="J68" s="37"/>
      <c r="K68" s="37"/>
      <c r="L68" s="41"/>
    </row>
    <row r="69" s="1" customFormat="1" ht="6.96" customHeight="1">
      <c r="B69" s="36"/>
      <c r="C69" s="37"/>
      <c r="D69" s="37"/>
      <c r="E69" s="37"/>
      <c r="F69" s="37"/>
      <c r="G69" s="37"/>
      <c r="H69" s="37"/>
      <c r="I69" s="130"/>
      <c r="J69" s="37"/>
      <c r="K69" s="37"/>
      <c r="L69" s="41"/>
    </row>
    <row r="70" s="1" customFormat="1" ht="12" customHeight="1">
      <c r="B70" s="36"/>
      <c r="C70" s="30" t="s">
        <v>16</v>
      </c>
      <c r="D70" s="37"/>
      <c r="E70" s="37"/>
      <c r="F70" s="37"/>
      <c r="G70" s="37"/>
      <c r="H70" s="37"/>
      <c r="I70" s="130"/>
      <c r="J70" s="37"/>
      <c r="K70" s="37"/>
      <c r="L70" s="41"/>
    </row>
    <row r="71" s="1" customFormat="1" ht="16.5" customHeight="1">
      <c r="B71" s="36"/>
      <c r="C71" s="37"/>
      <c r="D71" s="37"/>
      <c r="E71" s="158" t="str">
        <f>E7</f>
        <v>VLTAVSKÁ - REKONSTRUKCE VOZOVKY A CHODNÍKŮ</v>
      </c>
      <c r="F71" s="30"/>
      <c r="G71" s="30"/>
      <c r="H71" s="30"/>
      <c r="I71" s="130"/>
      <c r="J71" s="37"/>
      <c r="K71" s="37"/>
      <c r="L71" s="41"/>
    </row>
    <row r="72" s="1" customFormat="1" ht="12" customHeight="1">
      <c r="B72" s="36"/>
      <c r="C72" s="30" t="s">
        <v>117</v>
      </c>
      <c r="D72" s="37"/>
      <c r="E72" s="37"/>
      <c r="F72" s="37"/>
      <c r="G72" s="37"/>
      <c r="H72" s="37"/>
      <c r="I72" s="130"/>
      <c r="J72" s="37"/>
      <c r="K72" s="37"/>
      <c r="L72" s="41"/>
    </row>
    <row r="73" s="1" customFormat="1" ht="16.5" customHeight="1">
      <c r="B73" s="36"/>
      <c r="C73" s="37"/>
      <c r="D73" s="37"/>
      <c r="E73" s="62" t="str">
        <f>E9</f>
        <v>D.1 - Zásady dopravně inženýrských opatření</v>
      </c>
      <c r="F73" s="37"/>
      <c r="G73" s="37"/>
      <c r="H73" s="37"/>
      <c r="I73" s="130"/>
      <c r="J73" s="37"/>
      <c r="K73" s="37"/>
      <c r="L73" s="41"/>
    </row>
    <row r="74" s="1" customFormat="1" ht="6.96" customHeight="1">
      <c r="B74" s="36"/>
      <c r="C74" s="37"/>
      <c r="D74" s="37"/>
      <c r="E74" s="37"/>
      <c r="F74" s="37"/>
      <c r="G74" s="37"/>
      <c r="H74" s="37"/>
      <c r="I74" s="130"/>
      <c r="J74" s="37"/>
      <c r="K74" s="37"/>
      <c r="L74" s="41"/>
    </row>
    <row r="75" s="1" customFormat="1" ht="12" customHeight="1">
      <c r="B75" s="36"/>
      <c r="C75" s="30" t="s">
        <v>20</v>
      </c>
      <c r="D75" s="37"/>
      <c r="E75" s="37"/>
      <c r="F75" s="25" t="str">
        <f>F12</f>
        <v>Praha 5 - Smíchov</v>
      </c>
      <c r="G75" s="37"/>
      <c r="H75" s="37"/>
      <c r="I75" s="132" t="s">
        <v>22</v>
      </c>
      <c r="J75" s="65" t="str">
        <f>IF(J12="","",J12)</f>
        <v>29. 3. 2018</v>
      </c>
      <c r="K75" s="37"/>
      <c r="L75" s="41"/>
    </row>
    <row r="76" s="1" customFormat="1" ht="6.96" customHeight="1">
      <c r="B76" s="36"/>
      <c r="C76" s="37"/>
      <c r="D76" s="37"/>
      <c r="E76" s="37"/>
      <c r="F76" s="37"/>
      <c r="G76" s="37"/>
      <c r="H76" s="37"/>
      <c r="I76" s="130"/>
      <c r="J76" s="37"/>
      <c r="K76" s="37"/>
      <c r="L76" s="41"/>
    </row>
    <row r="77" s="1" customFormat="1" ht="13.65" customHeight="1">
      <c r="B77" s="36"/>
      <c r="C77" s="30" t="s">
        <v>24</v>
      </c>
      <c r="D77" s="37"/>
      <c r="E77" s="37"/>
      <c r="F77" s="25" t="str">
        <f>E15</f>
        <v>Technická správa komunikací hl. m. Prahy, a.s.</v>
      </c>
      <c r="G77" s="37"/>
      <c r="H77" s="37"/>
      <c r="I77" s="132" t="s">
        <v>32</v>
      </c>
      <c r="J77" s="34" t="str">
        <f>E21</f>
        <v>Metroprojekt Praha, a.s.</v>
      </c>
      <c r="K77" s="37"/>
      <c r="L77" s="41"/>
    </row>
    <row r="78" s="1" customFormat="1" ht="13.65" customHeight="1">
      <c r="B78" s="36"/>
      <c r="C78" s="30" t="s">
        <v>30</v>
      </c>
      <c r="D78" s="37"/>
      <c r="E78" s="37"/>
      <c r="F78" s="25" t="str">
        <f>IF(E18="","",E18)</f>
        <v>Vyplň údaj</v>
      </c>
      <c r="G78" s="37"/>
      <c r="H78" s="37"/>
      <c r="I78" s="132" t="s">
        <v>37</v>
      </c>
      <c r="J78" s="34" t="str">
        <f>E24</f>
        <v xml:space="preserve"> </v>
      </c>
      <c r="K78" s="37"/>
      <c r="L78" s="41"/>
    </row>
    <row r="79" s="1" customFormat="1" ht="10.32" customHeight="1">
      <c r="B79" s="36"/>
      <c r="C79" s="37"/>
      <c r="D79" s="37"/>
      <c r="E79" s="37"/>
      <c r="F79" s="37"/>
      <c r="G79" s="37"/>
      <c r="H79" s="37"/>
      <c r="I79" s="130"/>
      <c r="J79" s="37"/>
      <c r="K79" s="37"/>
      <c r="L79" s="41"/>
    </row>
    <row r="80" s="9" customFormat="1" ht="29.28" customHeight="1">
      <c r="B80" s="178"/>
      <c r="C80" s="179" t="s">
        <v>156</v>
      </c>
      <c r="D80" s="180" t="s">
        <v>60</v>
      </c>
      <c r="E80" s="180" t="s">
        <v>56</v>
      </c>
      <c r="F80" s="180" t="s">
        <v>57</v>
      </c>
      <c r="G80" s="180" t="s">
        <v>157</v>
      </c>
      <c r="H80" s="180" t="s">
        <v>158</v>
      </c>
      <c r="I80" s="181" t="s">
        <v>159</v>
      </c>
      <c r="J80" s="180" t="s">
        <v>139</v>
      </c>
      <c r="K80" s="182" t="s">
        <v>160</v>
      </c>
      <c r="L80" s="183"/>
      <c r="M80" s="86" t="s">
        <v>1</v>
      </c>
      <c r="N80" s="87" t="s">
        <v>45</v>
      </c>
      <c r="O80" s="87" t="s">
        <v>161</v>
      </c>
      <c r="P80" s="87" t="s">
        <v>162</v>
      </c>
      <c r="Q80" s="87" t="s">
        <v>163</v>
      </c>
      <c r="R80" s="87" t="s">
        <v>164</v>
      </c>
      <c r="S80" s="87" t="s">
        <v>165</v>
      </c>
      <c r="T80" s="88" t="s">
        <v>166</v>
      </c>
    </row>
    <row r="81" s="1" customFormat="1" ht="22.8" customHeight="1">
      <c r="B81" s="36"/>
      <c r="C81" s="93" t="s">
        <v>167</v>
      </c>
      <c r="D81" s="37"/>
      <c r="E81" s="37"/>
      <c r="F81" s="37"/>
      <c r="G81" s="37"/>
      <c r="H81" s="37"/>
      <c r="I81" s="130"/>
      <c r="J81" s="184">
        <f>BK81</f>
        <v>0</v>
      </c>
      <c r="K81" s="37"/>
      <c r="L81" s="41"/>
      <c r="M81" s="89"/>
      <c r="N81" s="90"/>
      <c r="O81" s="90"/>
      <c r="P81" s="185">
        <f>P82</f>
        <v>0</v>
      </c>
      <c r="Q81" s="90"/>
      <c r="R81" s="185">
        <f>R82</f>
        <v>0.76748000000000005</v>
      </c>
      <c r="S81" s="90"/>
      <c r="T81" s="186">
        <f>T82</f>
        <v>0</v>
      </c>
      <c r="AT81" s="15" t="s">
        <v>74</v>
      </c>
      <c r="AU81" s="15" t="s">
        <v>141</v>
      </c>
      <c r="BK81" s="187">
        <f>BK82</f>
        <v>0</v>
      </c>
    </row>
    <row r="82" s="10" customFormat="1" ht="25.92" customHeight="1">
      <c r="B82" s="188"/>
      <c r="C82" s="189"/>
      <c r="D82" s="190" t="s">
        <v>74</v>
      </c>
      <c r="E82" s="191" t="s">
        <v>168</v>
      </c>
      <c r="F82" s="191" t="s">
        <v>169</v>
      </c>
      <c r="G82" s="189"/>
      <c r="H82" s="189"/>
      <c r="I82" s="192"/>
      <c r="J82" s="193">
        <f>BK82</f>
        <v>0</v>
      </c>
      <c r="K82" s="189"/>
      <c r="L82" s="194"/>
      <c r="M82" s="195"/>
      <c r="N82" s="196"/>
      <c r="O82" s="196"/>
      <c r="P82" s="197">
        <f>P83</f>
        <v>0</v>
      </c>
      <c r="Q82" s="196"/>
      <c r="R82" s="197">
        <f>R83</f>
        <v>0.76748000000000005</v>
      </c>
      <c r="S82" s="196"/>
      <c r="T82" s="198">
        <f>T83</f>
        <v>0</v>
      </c>
      <c r="AR82" s="199" t="s">
        <v>83</v>
      </c>
      <c r="AT82" s="200" t="s">
        <v>74</v>
      </c>
      <c r="AU82" s="200" t="s">
        <v>75</v>
      </c>
      <c r="AY82" s="199" t="s">
        <v>170</v>
      </c>
      <c r="BK82" s="201">
        <f>BK83</f>
        <v>0</v>
      </c>
    </row>
    <row r="83" s="10" customFormat="1" ht="22.8" customHeight="1">
      <c r="B83" s="188"/>
      <c r="C83" s="189"/>
      <c r="D83" s="190" t="s">
        <v>74</v>
      </c>
      <c r="E83" s="202" t="s">
        <v>224</v>
      </c>
      <c r="F83" s="202" t="s">
        <v>441</v>
      </c>
      <c r="G83" s="189"/>
      <c r="H83" s="189"/>
      <c r="I83" s="192"/>
      <c r="J83" s="203">
        <f>BK83</f>
        <v>0</v>
      </c>
      <c r="K83" s="189"/>
      <c r="L83" s="194"/>
      <c r="M83" s="195"/>
      <c r="N83" s="196"/>
      <c r="O83" s="196"/>
      <c r="P83" s="197">
        <f>SUM(P84:P144)</f>
        <v>0</v>
      </c>
      <c r="Q83" s="196"/>
      <c r="R83" s="197">
        <f>SUM(R84:R144)</f>
        <v>0.76748000000000005</v>
      </c>
      <c r="S83" s="196"/>
      <c r="T83" s="198">
        <f>SUM(T84:T144)</f>
        <v>0</v>
      </c>
      <c r="AR83" s="199" t="s">
        <v>83</v>
      </c>
      <c r="AT83" s="200" t="s">
        <v>74</v>
      </c>
      <c r="AU83" s="200" t="s">
        <v>83</v>
      </c>
      <c r="AY83" s="199" t="s">
        <v>170</v>
      </c>
      <c r="BK83" s="201">
        <f>SUM(BK84:BK144)</f>
        <v>0</v>
      </c>
    </row>
    <row r="84" s="1" customFormat="1" ht="16.5" customHeight="1">
      <c r="B84" s="36"/>
      <c r="C84" s="204" t="s">
        <v>83</v>
      </c>
      <c r="D84" s="204" t="s">
        <v>172</v>
      </c>
      <c r="E84" s="205" t="s">
        <v>711</v>
      </c>
      <c r="F84" s="206" t="s">
        <v>712</v>
      </c>
      <c r="G84" s="207" t="s">
        <v>206</v>
      </c>
      <c r="H84" s="208">
        <v>58</v>
      </c>
      <c r="I84" s="209"/>
      <c r="J84" s="210">
        <f>ROUND(I84*H84,2)</f>
        <v>0</v>
      </c>
      <c r="K84" s="206" t="s">
        <v>1</v>
      </c>
      <c r="L84" s="41"/>
      <c r="M84" s="211" t="s">
        <v>1</v>
      </c>
      <c r="N84" s="212" t="s">
        <v>46</v>
      </c>
      <c r="O84" s="77"/>
      <c r="P84" s="213">
        <f>O84*H84</f>
        <v>0</v>
      </c>
      <c r="Q84" s="213">
        <v>0</v>
      </c>
      <c r="R84" s="213">
        <f>Q84*H84</f>
        <v>0</v>
      </c>
      <c r="S84" s="213">
        <v>0</v>
      </c>
      <c r="T84" s="214">
        <f>S84*H84</f>
        <v>0</v>
      </c>
      <c r="AR84" s="15" t="s">
        <v>177</v>
      </c>
      <c r="AT84" s="15" t="s">
        <v>172</v>
      </c>
      <c r="AU84" s="15" t="s">
        <v>85</v>
      </c>
      <c r="AY84" s="15" t="s">
        <v>170</v>
      </c>
      <c r="BE84" s="215">
        <f>IF(N84="základní",J84,0)</f>
        <v>0</v>
      </c>
      <c r="BF84" s="215">
        <f>IF(N84="snížená",J84,0)</f>
        <v>0</v>
      </c>
      <c r="BG84" s="215">
        <f>IF(N84="zákl. přenesená",J84,0)</f>
        <v>0</v>
      </c>
      <c r="BH84" s="215">
        <f>IF(N84="sníž. přenesená",J84,0)</f>
        <v>0</v>
      </c>
      <c r="BI84" s="215">
        <f>IF(N84="nulová",J84,0)</f>
        <v>0</v>
      </c>
      <c r="BJ84" s="15" t="s">
        <v>83</v>
      </c>
      <c r="BK84" s="215">
        <f>ROUND(I84*H84,2)</f>
        <v>0</v>
      </c>
      <c r="BL84" s="15" t="s">
        <v>177</v>
      </c>
      <c r="BM84" s="15" t="s">
        <v>713</v>
      </c>
    </row>
    <row r="85" s="12" customFormat="1">
      <c r="B85" s="229"/>
      <c r="C85" s="230"/>
      <c r="D85" s="216" t="s">
        <v>181</v>
      </c>
      <c r="E85" s="231" t="s">
        <v>1</v>
      </c>
      <c r="F85" s="232" t="s">
        <v>714</v>
      </c>
      <c r="G85" s="230"/>
      <c r="H85" s="233">
        <v>58</v>
      </c>
      <c r="I85" s="234"/>
      <c r="J85" s="230"/>
      <c r="K85" s="230"/>
      <c r="L85" s="235"/>
      <c r="M85" s="236"/>
      <c r="N85" s="237"/>
      <c r="O85" s="237"/>
      <c r="P85" s="237"/>
      <c r="Q85" s="237"/>
      <c r="R85" s="237"/>
      <c r="S85" s="237"/>
      <c r="T85" s="238"/>
      <c r="AT85" s="239" t="s">
        <v>181</v>
      </c>
      <c r="AU85" s="239" t="s">
        <v>85</v>
      </c>
      <c r="AV85" s="12" t="s">
        <v>85</v>
      </c>
      <c r="AW85" s="12" t="s">
        <v>36</v>
      </c>
      <c r="AX85" s="12" t="s">
        <v>83</v>
      </c>
      <c r="AY85" s="239" t="s">
        <v>170</v>
      </c>
    </row>
    <row r="86" s="1" customFormat="1" ht="16.5" customHeight="1">
      <c r="B86" s="36"/>
      <c r="C86" s="204" t="s">
        <v>85</v>
      </c>
      <c r="D86" s="204" t="s">
        <v>172</v>
      </c>
      <c r="E86" s="205" t="s">
        <v>715</v>
      </c>
      <c r="F86" s="206" t="s">
        <v>716</v>
      </c>
      <c r="G86" s="207" t="s">
        <v>206</v>
      </c>
      <c r="H86" s="208">
        <v>826</v>
      </c>
      <c r="I86" s="209"/>
      <c r="J86" s="210">
        <f>ROUND(I86*H86,2)</f>
        <v>0</v>
      </c>
      <c r="K86" s="206" t="s">
        <v>1</v>
      </c>
      <c r="L86" s="41"/>
      <c r="M86" s="211" t="s">
        <v>1</v>
      </c>
      <c r="N86" s="212" t="s">
        <v>46</v>
      </c>
      <c r="O86" s="77"/>
      <c r="P86" s="213">
        <f>O86*H86</f>
        <v>0</v>
      </c>
      <c r="Q86" s="213">
        <v>0</v>
      </c>
      <c r="R86" s="213">
        <f>Q86*H86</f>
        <v>0</v>
      </c>
      <c r="S86" s="213">
        <v>0</v>
      </c>
      <c r="T86" s="214">
        <f>S86*H86</f>
        <v>0</v>
      </c>
      <c r="AR86" s="15" t="s">
        <v>177</v>
      </c>
      <c r="AT86" s="15" t="s">
        <v>172</v>
      </c>
      <c r="AU86" s="15" t="s">
        <v>85</v>
      </c>
      <c r="AY86" s="15" t="s">
        <v>170</v>
      </c>
      <c r="BE86" s="215">
        <f>IF(N86="základní",J86,0)</f>
        <v>0</v>
      </c>
      <c r="BF86" s="215">
        <f>IF(N86="snížená",J86,0)</f>
        <v>0</v>
      </c>
      <c r="BG86" s="215">
        <f>IF(N86="zákl. přenesená",J86,0)</f>
        <v>0</v>
      </c>
      <c r="BH86" s="215">
        <f>IF(N86="sníž. přenesená",J86,0)</f>
        <v>0</v>
      </c>
      <c r="BI86" s="215">
        <f>IF(N86="nulová",J86,0)</f>
        <v>0</v>
      </c>
      <c r="BJ86" s="15" t="s">
        <v>83</v>
      </c>
      <c r="BK86" s="215">
        <f>ROUND(I86*H86,2)</f>
        <v>0</v>
      </c>
      <c r="BL86" s="15" t="s">
        <v>177</v>
      </c>
      <c r="BM86" s="15" t="s">
        <v>717</v>
      </c>
    </row>
    <row r="87" s="12" customFormat="1">
      <c r="B87" s="229"/>
      <c r="C87" s="230"/>
      <c r="D87" s="216" t="s">
        <v>181</v>
      </c>
      <c r="E87" s="231" t="s">
        <v>1</v>
      </c>
      <c r="F87" s="232" t="s">
        <v>718</v>
      </c>
      <c r="G87" s="230"/>
      <c r="H87" s="233">
        <v>826</v>
      </c>
      <c r="I87" s="234"/>
      <c r="J87" s="230"/>
      <c r="K87" s="230"/>
      <c r="L87" s="235"/>
      <c r="M87" s="236"/>
      <c r="N87" s="237"/>
      <c r="O87" s="237"/>
      <c r="P87" s="237"/>
      <c r="Q87" s="237"/>
      <c r="R87" s="237"/>
      <c r="S87" s="237"/>
      <c r="T87" s="238"/>
      <c r="AT87" s="239" t="s">
        <v>181</v>
      </c>
      <c r="AU87" s="239" t="s">
        <v>85</v>
      </c>
      <c r="AV87" s="12" t="s">
        <v>85</v>
      </c>
      <c r="AW87" s="12" t="s">
        <v>36</v>
      </c>
      <c r="AX87" s="12" t="s">
        <v>83</v>
      </c>
      <c r="AY87" s="239" t="s">
        <v>170</v>
      </c>
    </row>
    <row r="88" s="1" customFormat="1" ht="16.5" customHeight="1">
      <c r="B88" s="36"/>
      <c r="C88" s="204" t="s">
        <v>189</v>
      </c>
      <c r="D88" s="204" t="s">
        <v>172</v>
      </c>
      <c r="E88" s="205" t="s">
        <v>719</v>
      </c>
      <c r="F88" s="206" t="s">
        <v>720</v>
      </c>
      <c r="G88" s="207" t="s">
        <v>434</v>
      </c>
      <c r="H88" s="208">
        <v>423</v>
      </c>
      <c r="I88" s="209"/>
      <c r="J88" s="210">
        <f>ROUND(I88*H88,2)</f>
        <v>0</v>
      </c>
      <c r="K88" s="206" t="s">
        <v>176</v>
      </c>
      <c r="L88" s="41"/>
      <c r="M88" s="211" t="s">
        <v>1</v>
      </c>
      <c r="N88" s="212" t="s">
        <v>46</v>
      </c>
      <c r="O88" s="77"/>
      <c r="P88" s="213">
        <f>O88*H88</f>
        <v>0</v>
      </c>
      <c r="Q88" s="213">
        <v>0</v>
      </c>
      <c r="R88" s="213">
        <f>Q88*H88</f>
        <v>0</v>
      </c>
      <c r="S88" s="213">
        <v>0</v>
      </c>
      <c r="T88" s="214">
        <f>S88*H88</f>
        <v>0</v>
      </c>
      <c r="AR88" s="15" t="s">
        <v>177</v>
      </c>
      <c r="AT88" s="15" t="s">
        <v>172</v>
      </c>
      <c r="AU88" s="15" t="s">
        <v>85</v>
      </c>
      <c r="AY88" s="15" t="s">
        <v>170</v>
      </c>
      <c r="BE88" s="215">
        <f>IF(N88="základní",J88,0)</f>
        <v>0</v>
      </c>
      <c r="BF88" s="215">
        <f>IF(N88="snížená",J88,0)</f>
        <v>0</v>
      </c>
      <c r="BG88" s="215">
        <f>IF(N88="zákl. přenesená",J88,0)</f>
        <v>0</v>
      </c>
      <c r="BH88" s="215">
        <f>IF(N88="sníž. přenesená",J88,0)</f>
        <v>0</v>
      </c>
      <c r="BI88" s="215">
        <f>IF(N88="nulová",J88,0)</f>
        <v>0</v>
      </c>
      <c r="BJ88" s="15" t="s">
        <v>83</v>
      </c>
      <c r="BK88" s="215">
        <f>ROUND(I88*H88,2)</f>
        <v>0</v>
      </c>
      <c r="BL88" s="15" t="s">
        <v>177</v>
      </c>
      <c r="BM88" s="15" t="s">
        <v>721</v>
      </c>
    </row>
    <row r="89" s="1" customFormat="1">
      <c r="B89" s="36"/>
      <c r="C89" s="37"/>
      <c r="D89" s="216" t="s">
        <v>179</v>
      </c>
      <c r="E89" s="37"/>
      <c r="F89" s="217" t="s">
        <v>722</v>
      </c>
      <c r="G89" s="37"/>
      <c r="H89" s="37"/>
      <c r="I89" s="130"/>
      <c r="J89" s="37"/>
      <c r="K89" s="37"/>
      <c r="L89" s="41"/>
      <c r="M89" s="218"/>
      <c r="N89" s="77"/>
      <c r="O89" s="77"/>
      <c r="P89" s="77"/>
      <c r="Q89" s="77"/>
      <c r="R89" s="77"/>
      <c r="S89" s="77"/>
      <c r="T89" s="78"/>
      <c r="AT89" s="15" t="s">
        <v>179</v>
      </c>
      <c r="AU89" s="15" t="s">
        <v>85</v>
      </c>
    </row>
    <row r="90" s="12" customFormat="1">
      <c r="B90" s="229"/>
      <c r="C90" s="230"/>
      <c r="D90" s="216" t="s">
        <v>181</v>
      </c>
      <c r="E90" s="231" t="s">
        <v>1</v>
      </c>
      <c r="F90" s="232" t="s">
        <v>723</v>
      </c>
      <c r="G90" s="230"/>
      <c r="H90" s="233">
        <v>423</v>
      </c>
      <c r="I90" s="234"/>
      <c r="J90" s="230"/>
      <c r="K90" s="230"/>
      <c r="L90" s="235"/>
      <c r="M90" s="236"/>
      <c r="N90" s="237"/>
      <c r="O90" s="237"/>
      <c r="P90" s="237"/>
      <c r="Q90" s="237"/>
      <c r="R90" s="237"/>
      <c r="S90" s="237"/>
      <c r="T90" s="238"/>
      <c r="AT90" s="239" t="s">
        <v>181</v>
      </c>
      <c r="AU90" s="239" t="s">
        <v>85</v>
      </c>
      <c r="AV90" s="12" t="s">
        <v>85</v>
      </c>
      <c r="AW90" s="12" t="s">
        <v>36</v>
      </c>
      <c r="AX90" s="12" t="s">
        <v>83</v>
      </c>
      <c r="AY90" s="239" t="s">
        <v>170</v>
      </c>
    </row>
    <row r="91" s="1" customFormat="1" ht="22.5" customHeight="1">
      <c r="B91" s="36"/>
      <c r="C91" s="204" t="s">
        <v>177</v>
      </c>
      <c r="D91" s="204" t="s">
        <v>172</v>
      </c>
      <c r="E91" s="205" t="s">
        <v>724</v>
      </c>
      <c r="F91" s="206" t="s">
        <v>725</v>
      </c>
      <c r="G91" s="207" t="s">
        <v>434</v>
      </c>
      <c r="H91" s="208">
        <v>7290</v>
      </c>
      <c r="I91" s="209"/>
      <c r="J91" s="210">
        <f>ROUND(I91*H91,2)</f>
        <v>0</v>
      </c>
      <c r="K91" s="206" t="s">
        <v>176</v>
      </c>
      <c r="L91" s="41"/>
      <c r="M91" s="211" t="s">
        <v>1</v>
      </c>
      <c r="N91" s="212" t="s">
        <v>46</v>
      </c>
      <c r="O91" s="77"/>
      <c r="P91" s="213">
        <f>O91*H91</f>
        <v>0</v>
      </c>
      <c r="Q91" s="213">
        <v>0</v>
      </c>
      <c r="R91" s="213">
        <f>Q91*H91</f>
        <v>0</v>
      </c>
      <c r="S91" s="213">
        <v>0</v>
      </c>
      <c r="T91" s="214">
        <f>S91*H91</f>
        <v>0</v>
      </c>
      <c r="AR91" s="15" t="s">
        <v>177</v>
      </c>
      <c r="AT91" s="15" t="s">
        <v>172</v>
      </c>
      <c r="AU91" s="15" t="s">
        <v>85</v>
      </c>
      <c r="AY91" s="15" t="s">
        <v>170</v>
      </c>
      <c r="BE91" s="215">
        <f>IF(N91="základní",J91,0)</f>
        <v>0</v>
      </c>
      <c r="BF91" s="215">
        <f>IF(N91="snížená",J91,0)</f>
        <v>0</v>
      </c>
      <c r="BG91" s="215">
        <f>IF(N91="zákl. přenesená",J91,0)</f>
        <v>0</v>
      </c>
      <c r="BH91" s="215">
        <f>IF(N91="sníž. přenesená",J91,0)</f>
        <v>0</v>
      </c>
      <c r="BI91" s="215">
        <f>IF(N91="nulová",J91,0)</f>
        <v>0</v>
      </c>
      <c r="BJ91" s="15" t="s">
        <v>83</v>
      </c>
      <c r="BK91" s="215">
        <f>ROUND(I91*H91,2)</f>
        <v>0</v>
      </c>
      <c r="BL91" s="15" t="s">
        <v>177</v>
      </c>
      <c r="BM91" s="15" t="s">
        <v>726</v>
      </c>
    </row>
    <row r="92" s="1" customFormat="1">
      <c r="B92" s="36"/>
      <c r="C92" s="37"/>
      <c r="D92" s="216" t="s">
        <v>179</v>
      </c>
      <c r="E92" s="37"/>
      <c r="F92" s="217" t="s">
        <v>722</v>
      </c>
      <c r="G92" s="37"/>
      <c r="H92" s="37"/>
      <c r="I92" s="130"/>
      <c r="J92" s="37"/>
      <c r="K92" s="37"/>
      <c r="L92" s="41"/>
      <c r="M92" s="218"/>
      <c r="N92" s="77"/>
      <c r="O92" s="77"/>
      <c r="P92" s="77"/>
      <c r="Q92" s="77"/>
      <c r="R92" s="77"/>
      <c r="S92" s="77"/>
      <c r="T92" s="78"/>
      <c r="AT92" s="15" t="s">
        <v>179</v>
      </c>
      <c r="AU92" s="15" t="s">
        <v>85</v>
      </c>
    </row>
    <row r="93" s="12" customFormat="1">
      <c r="B93" s="229"/>
      <c r="C93" s="230"/>
      <c r="D93" s="216" t="s">
        <v>181</v>
      </c>
      <c r="E93" s="231" t="s">
        <v>1</v>
      </c>
      <c r="F93" s="232" t="s">
        <v>727</v>
      </c>
      <c r="G93" s="230"/>
      <c r="H93" s="233">
        <v>7290</v>
      </c>
      <c r="I93" s="234"/>
      <c r="J93" s="230"/>
      <c r="K93" s="230"/>
      <c r="L93" s="235"/>
      <c r="M93" s="236"/>
      <c r="N93" s="237"/>
      <c r="O93" s="237"/>
      <c r="P93" s="237"/>
      <c r="Q93" s="237"/>
      <c r="R93" s="237"/>
      <c r="S93" s="237"/>
      <c r="T93" s="238"/>
      <c r="AT93" s="239" t="s">
        <v>181</v>
      </c>
      <c r="AU93" s="239" t="s">
        <v>85</v>
      </c>
      <c r="AV93" s="12" t="s">
        <v>85</v>
      </c>
      <c r="AW93" s="12" t="s">
        <v>36</v>
      </c>
      <c r="AX93" s="12" t="s">
        <v>83</v>
      </c>
      <c r="AY93" s="239" t="s">
        <v>170</v>
      </c>
    </row>
    <row r="94" s="1" customFormat="1" ht="16.5" customHeight="1">
      <c r="B94" s="36"/>
      <c r="C94" s="204" t="s">
        <v>197</v>
      </c>
      <c r="D94" s="204" t="s">
        <v>172</v>
      </c>
      <c r="E94" s="205" t="s">
        <v>728</v>
      </c>
      <c r="F94" s="206" t="s">
        <v>729</v>
      </c>
      <c r="G94" s="207" t="s">
        <v>434</v>
      </c>
      <c r="H94" s="208">
        <v>1</v>
      </c>
      <c r="I94" s="209"/>
      <c r="J94" s="210">
        <f>ROUND(I94*H94,2)</f>
        <v>0</v>
      </c>
      <c r="K94" s="206" t="s">
        <v>176</v>
      </c>
      <c r="L94" s="41"/>
      <c r="M94" s="211" t="s">
        <v>1</v>
      </c>
      <c r="N94" s="212" t="s">
        <v>46</v>
      </c>
      <c r="O94" s="77"/>
      <c r="P94" s="213">
        <f>O94*H94</f>
        <v>0</v>
      </c>
      <c r="Q94" s="213">
        <v>0</v>
      </c>
      <c r="R94" s="213">
        <f>Q94*H94</f>
        <v>0</v>
      </c>
      <c r="S94" s="213">
        <v>0</v>
      </c>
      <c r="T94" s="214">
        <f>S94*H94</f>
        <v>0</v>
      </c>
      <c r="AR94" s="15" t="s">
        <v>177</v>
      </c>
      <c r="AT94" s="15" t="s">
        <v>172</v>
      </c>
      <c r="AU94" s="15" t="s">
        <v>85</v>
      </c>
      <c r="AY94" s="15" t="s">
        <v>170</v>
      </c>
      <c r="BE94" s="215">
        <f>IF(N94="základní",J94,0)</f>
        <v>0</v>
      </c>
      <c r="BF94" s="215">
        <f>IF(N94="snížená",J94,0)</f>
        <v>0</v>
      </c>
      <c r="BG94" s="215">
        <f>IF(N94="zákl. přenesená",J94,0)</f>
        <v>0</v>
      </c>
      <c r="BH94" s="215">
        <f>IF(N94="sníž. přenesená",J94,0)</f>
        <v>0</v>
      </c>
      <c r="BI94" s="215">
        <f>IF(N94="nulová",J94,0)</f>
        <v>0</v>
      </c>
      <c r="BJ94" s="15" t="s">
        <v>83</v>
      </c>
      <c r="BK94" s="215">
        <f>ROUND(I94*H94,2)</f>
        <v>0</v>
      </c>
      <c r="BL94" s="15" t="s">
        <v>177</v>
      </c>
      <c r="BM94" s="15" t="s">
        <v>730</v>
      </c>
    </row>
    <row r="95" s="1" customFormat="1">
      <c r="B95" s="36"/>
      <c r="C95" s="37"/>
      <c r="D95" s="216" t="s">
        <v>179</v>
      </c>
      <c r="E95" s="37"/>
      <c r="F95" s="217" t="s">
        <v>731</v>
      </c>
      <c r="G95" s="37"/>
      <c r="H95" s="37"/>
      <c r="I95" s="130"/>
      <c r="J95" s="37"/>
      <c r="K95" s="37"/>
      <c r="L95" s="41"/>
      <c r="M95" s="218"/>
      <c r="N95" s="77"/>
      <c r="O95" s="77"/>
      <c r="P95" s="77"/>
      <c r="Q95" s="77"/>
      <c r="R95" s="77"/>
      <c r="S95" s="77"/>
      <c r="T95" s="78"/>
      <c r="AT95" s="15" t="s">
        <v>179</v>
      </c>
      <c r="AU95" s="15" t="s">
        <v>85</v>
      </c>
    </row>
    <row r="96" s="12" customFormat="1">
      <c r="B96" s="229"/>
      <c r="C96" s="230"/>
      <c r="D96" s="216" t="s">
        <v>181</v>
      </c>
      <c r="E96" s="231" t="s">
        <v>1</v>
      </c>
      <c r="F96" s="232" t="s">
        <v>732</v>
      </c>
      <c r="G96" s="230"/>
      <c r="H96" s="233">
        <v>1</v>
      </c>
      <c r="I96" s="234"/>
      <c r="J96" s="230"/>
      <c r="K96" s="230"/>
      <c r="L96" s="235"/>
      <c r="M96" s="236"/>
      <c r="N96" s="237"/>
      <c r="O96" s="237"/>
      <c r="P96" s="237"/>
      <c r="Q96" s="237"/>
      <c r="R96" s="237"/>
      <c r="S96" s="237"/>
      <c r="T96" s="238"/>
      <c r="AT96" s="239" t="s">
        <v>181</v>
      </c>
      <c r="AU96" s="239" t="s">
        <v>85</v>
      </c>
      <c r="AV96" s="12" t="s">
        <v>85</v>
      </c>
      <c r="AW96" s="12" t="s">
        <v>36</v>
      </c>
      <c r="AX96" s="12" t="s">
        <v>83</v>
      </c>
      <c r="AY96" s="239" t="s">
        <v>170</v>
      </c>
    </row>
    <row r="97" s="1" customFormat="1" ht="22.5" customHeight="1">
      <c r="B97" s="36"/>
      <c r="C97" s="204" t="s">
        <v>203</v>
      </c>
      <c r="D97" s="204" t="s">
        <v>172</v>
      </c>
      <c r="E97" s="205" t="s">
        <v>733</v>
      </c>
      <c r="F97" s="206" t="s">
        <v>734</v>
      </c>
      <c r="G97" s="207" t="s">
        <v>434</v>
      </c>
      <c r="H97" s="208">
        <v>39</v>
      </c>
      <c r="I97" s="209"/>
      <c r="J97" s="210">
        <f>ROUND(I97*H97,2)</f>
        <v>0</v>
      </c>
      <c r="K97" s="206" t="s">
        <v>176</v>
      </c>
      <c r="L97" s="41"/>
      <c r="M97" s="211" t="s">
        <v>1</v>
      </c>
      <c r="N97" s="212" t="s">
        <v>46</v>
      </c>
      <c r="O97" s="77"/>
      <c r="P97" s="213">
        <f>O97*H97</f>
        <v>0</v>
      </c>
      <c r="Q97" s="213">
        <v>0</v>
      </c>
      <c r="R97" s="213">
        <f>Q97*H97</f>
        <v>0</v>
      </c>
      <c r="S97" s="213">
        <v>0</v>
      </c>
      <c r="T97" s="214">
        <f>S97*H97</f>
        <v>0</v>
      </c>
      <c r="AR97" s="15" t="s">
        <v>177</v>
      </c>
      <c r="AT97" s="15" t="s">
        <v>172</v>
      </c>
      <c r="AU97" s="15" t="s">
        <v>85</v>
      </c>
      <c r="AY97" s="15" t="s">
        <v>170</v>
      </c>
      <c r="BE97" s="215">
        <f>IF(N97="základní",J97,0)</f>
        <v>0</v>
      </c>
      <c r="BF97" s="215">
        <f>IF(N97="snížená",J97,0)</f>
        <v>0</v>
      </c>
      <c r="BG97" s="215">
        <f>IF(N97="zákl. přenesená",J97,0)</f>
        <v>0</v>
      </c>
      <c r="BH97" s="215">
        <f>IF(N97="sníž. přenesená",J97,0)</f>
        <v>0</v>
      </c>
      <c r="BI97" s="215">
        <f>IF(N97="nulová",J97,0)</f>
        <v>0</v>
      </c>
      <c r="BJ97" s="15" t="s">
        <v>83</v>
      </c>
      <c r="BK97" s="215">
        <f>ROUND(I97*H97,2)</f>
        <v>0</v>
      </c>
      <c r="BL97" s="15" t="s">
        <v>177</v>
      </c>
      <c r="BM97" s="15" t="s">
        <v>735</v>
      </c>
    </row>
    <row r="98" s="1" customFormat="1">
      <c r="B98" s="36"/>
      <c r="C98" s="37"/>
      <c r="D98" s="216" t="s">
        <v>179</v>
      </c>
      <c r="E98" s="37"/>
      <c r="F98" s="217" t="s">
        <v>731</v>
      </c>
      <c r="G98" s="37"/>
      <c r="H98" s="37"/>
      <c r="I98" s="130"/>
      <c r="J98" s="37"/>
      <c r="K98" s="37"/>
      <c r="L98" s="41"/>
      <c r="M98" s="218"/>
      <c r="N98" s="77"/>
      <c r="O98" s="77"/>
      <c r="P98" s="77"/>
      <c r="Q98" s="77"/>
      <c r="R98" s="77"/>
      <c r="S98" s="77"/>
      <c r="T98" s="78"/>
      <c r="AT98" s="15" t="s">
        <v>179</v>
      </c>
      <c r="AU98" s="15" t="s">
        <v>85</v>
      </c>
    </row>
    <row r="99" s="12" customFormat="1">
      <c r="B99" s="229"/>
      <c r="C99" s="230"/>
      <c r="D99" s="216" t="s">
        <v>181</v>
      </c>
      <c r="E99" s="231" t="s">
        <v>1</v>
      </c>
      <c r="F99" s="232" t="s">
        <v>736</v>
      </c>
      <c r="G99" s="230"/>
      <c r="H99" s="233">
        <v>39</v>
      </c>
      <c r="I99" s="234"/>
      <c r="J99" s="230"/>
      <c r="K99" s="230"/>
      <c r="L99" s="235"/>
      <c r="M99" s="236"/>
      <c r="N99" s="237"/>
      <c r="O99" s="237"/>
      <c r="P99" s="237"/>
      <c r="Q99" s="237"/>
      <c r="R99" s="237"/>
      <c r="S99" s="237"/>
      <c r="T99" s="238"/>
      <c r="AT99" s="239" t="s">
        <v>181</v>
      </c>
      <c r="AU99" s="239" t="s">
        <v>85</v>
      </c>
      <c r="AV99" s="12" t="s">
        <v>85</v>
      </c>
      <c r="AW99" s="12" t="s">
        <v>36</v>
      </c>
      <c r="AX99" s="12" t="s">
        <v>83</v>
      </c>
      <c r="AY99" s="239" t="s">
        <v>170</v>
      </c>
    </row>
    <row r="100" s="1" customFormat="1" ht="16.5" customHeight="1">
      <c r="B100" s="36"/>
      <c r="C100" s="204" t="s">
        <v>211</v>
      </c>
      <c r="D100" s="204" t="s">
        <v>172</v>
      </c>
      <c r="E100" s="205" t="s">
        <v>737</v>
      </c>
      <c r="F100" s="206" t="s">
        <v>738</v>
      </c>
      <c r="G100" s="207" t="s">
        <v>434</v>
      </c>
      <c r="H100" s="208">
        <v>393</v>
      </c>
      <c r="I100" s="209"/>
      <c r="J100" s="210">
        <f>ROUND(I100*H100,2)</f>
        <v>0</v>
      </c>
      <c r="K100" s="206" t="s">
        <v>176</v>
      </c>
      <c r="L100" s="41"/>
      <c r="M100" s="211" t="s">
        <v>1</v>
      </c>
      <c r="N100" s="212" t="s">
        <v>46</v>
      </c>
      <c r="O100" s="77"/>
      <c r="P100" s="213">
        <f>O100*H100</f>
        <v>0</v>
      </c>
      <c r="Q100" s="213">
        <v>0</v>
      </c>
      <c r="R100" s="213">
        <f>Q100*H100</f>
        <v>0</v>
      </c>
      <c r="S100" s="213">
        <v>0</v>
      </c>
      <c r="T100" s="214">
        <f>S100*H100</f>
        <v>0</v>
      </c>
      <c r="AR100" s="15" t="s">
        <v>177</v>
      </c>
      <c r="AT100" s="15" t="s">
        <v>172</v>
      </c>
      <c r="AU100" s="15" t="s">
        <v>85</v>
      </c>
      <c r="AY100" s="15" t="s">
        <v>170</v>
      </c>
      <c r="BE100" s="215">
        <f>IF(N100="základní",J100,0)</f>
        <v>0</v>
      </c>
      <c r="BF100" s="215">
        <f>IF(N100="snížená",J100,0)</f>
        <v>0</v>
      </c>
      <c r="BG100" s="215">
        <f>IF(N100="zákl. přenesená",J100,0)</f>
        <v>0</v>
      </c>
      <c r="BH100" s="215">
        <f>IF(N100="sníž. přenesená",J100,0)</f>
        <v>0</v>
      </c>
      <c r="BI100" s="215">
        <f>IF(N100="nulová",J100,0)</f>
        <v>0</v>
      </c>
      <c r="BJ100" s="15" t="s">
        <v>83</v>
      </c>
      <c r="BK100" s="215">
        <f>ROUND(I100*H100,2)</f>
        <v>0</v>
      </c>
      <c r="BL100" s="15" t="s">
        <v>177</v>
      </c>
      <c r="BM100" s="15" t="s">
        <v>739</v>
      </c>
    </row>
    <row r="101" s="1" customFormat="1">
      <c r="B101" s="36"/>
      <c r="C101" s="37"/>
      <c r="D101" s="216" t="s">
        <v>179</v>
      </c>
      <c r="E101" s="37"/>
      <c r="F101" s="217" t="s">
        <v>740</v>
      </c>
      <c r="G101" s="37"/>
      <c r="H101" s="37"/>
      <c r="I101" s="130"/>
      <c r="J101" s="37"/>
      <c r="K101" s="37"/>
      <c r="L101" s="41"/>
      <c r="M101" s="218"/>
      <c r="N101" s="77"/>
      <c r="O101" s="77"/>
      <c r="P101" s="77"/>
      <c r="Q101" s="77"/>
      <c r="R101" s="77"/>
      <c r="S101" s="77"/>
      <c r="T101" s="78"/>
      <c r="AT101" s="15" t="s">
        <v>179</v>
      </c>
      <c r="AU101" s="15" t="s">
        <v>85</v>
      </c>
    </row>
    <row r="102" s="12" customFormat="1">
      <c r="B102" s="229"/>
      <c r="C102" s="230"/>
      <c r="D102" s="216" t="s">
        <v>181</v>
      </c>
      <c r="E102" s="231" t="s">
        <v>1</v>
      </c>
      <c r="F102" s="232" t="s">
        <v>741</v>
      </c>
      <c r="G102" s="230"/>
      <c r="H102" s="233">
        <v>393</v>
      </c>
      <c r="I102" s="234"/>
      <c r="J102" s="230"/>
      <c r="K102" s="230"/>
      <c r="L102" s="235"/>
      <c r="M102" s="236"/>
      <c r="N102" s="237"/>
      <c r="O102" s="237"/>
      <c r="P102" s="237"/>
      <c r="Q102" s="237"/>
      <c r="R102" s="237"/>
      <c r="S102" s="237"/>
      <c r="T102" s="238"/>
      <c r="AT102" s="239" t="s">
        <v>181</v>
      </c>
      <c r="AU102" s="239" t="s">
        <v>85</v>
      </c>
      <c r="AV102" s="12" t="s">
        <v>85</v>
      </c>
      <c r="AW102" s="12" t="s">
        <v>36</v>
      </c>
      <c r="AX102" s="12" t="s">
        <v>83</v>
      </c>
      <c r="AY102" s="239" t="s">
        <v>170</v>
      </c>
    </row>
    <row r="103" s="1" customFormat="1" ht="16.5" customHeight="1">
      <c r="B103" s="36"/>
      <c r="C103" s="204" t="s">
        <v>217</v>
      </c>
      <c r="D103" s="204" t="s">
        <v>172</v>
      </c>
      <c r="E103" s="205" t="s">
        <v>742</v>
      </c>
      <c r="F103" s="206" t="s">
        <v>743</v>
      </c>
      <c r="G103" s="207" t="s">
        <v>434</v>
      </c>
      <c r="H103" s="208">
        <v>23</v>
      </c>
      <c r="I103" s="209"/>
      <c r="J103" s="210">
        <f>ROUND(I103*H103,2)</f>
        <v>0</v>
      </c>
      <c r="K103" s="206" t="s">
        <v>176</v>
      </c>
      <c r="L103" s="41"/>
      <c r="M103" s="211" t="s">
        <v>1</v>
      </c>
      <c r="N103" s="212" t="s">
        <v>46</v>
      </c>
      <c r="O103" s="77"/>
      <c r="P103" s="213">
        <f>O103*H103</f>
        <v>0</v>
      </c>
      <c r="Q103" s="213">
        <v>0</v>
      </c>
      <c r="R103" s="213">
        <f>Q103*H103</f>
        <v>0</v>
      </c>
      <c r="S103" s="213">
        <v>0</v>
      </c>
      <c r="T103" s="214">
        <f>S103*H103</f>
        <v>0</v>
      </c>
      <c r="AR103" s="15" t="s">
        <v>177</v>
      </c>
      <c r="AT103" s="15" t="s">
        <v>172</v>
      </c>
      <c r="AU103" s="15" t="s">
        <v>85</v>
      </c>
      <c r="AY103" s="15" t="s">
        <v>170</v>
      </c>
      <c r="BE103" s="215">
        <f>IF(N103="základní",J103,0)</f>
        <v>0</v>
      </c>
      <c r="BF103" s="215">
        <f>IF(N103="snížená",J103,0)</f>
        <v>0</v>
      </c>
      <c r="BG103" s="215">
        <f>IF(N103="zákl. přenesená",J103,0)</f>
        <v>0</v>
      </c>
      <c r="BH103" s="215">
        <f>IF(N103="sníž. přenesená",J103,0)</f>
        <v>0</v>
      </c>
      <c r="BI103" s="215">
        <f>IF(N103="nulová",J103,0)</f>
        <v>0</v>
      </c>
      <c r="BJ103" s="15" t="s">
        <v>83</v>
      </c>
      <c r="BK103" s="215">
        <f>ROUND(I103*H103,2)</f>
        <v>0</v>
      </c>
      <c r="BL103" s="15" t="s">
        <v>177</v>
      </c>
      <c r="BM103" s="15" t="s">
        <v>744</v>
      </c>
    </row>
    <row r="104" s="1" customFormat="1">
      <c r="B104" s="36"/>
      <c r="C104" s="37"/>
      <c r="D104" s="216" t="s">
        <v>179</v>
      </c>
      <c r="E104" s="37"/>
      <c r="F104" s="217" t="s">
        <v>740</v>
      </c>
      <c r="G104" s="37"/>
      <c r="H104" s="37"/>
      <c r="I104" s="130"/>
      <c r="J104" s="37"/>
      <c r="K104" s="37"/>
      <c r="L104" s="41"/>
      <c r="M104" s="218"/>
      <c r="N104" s="77"/>
      <c r="O104" s="77"/>
      <c r="P104" s="77"/>
      <c r="Q104" s="77"/>
      <c r="R104" s="77"/>
      <c r="S104" s="77"/>
      <c r="T104" s="78"/>
      <c r="AT104" s="15" t="s">
        <v>179</v>
      </c>
      <c r="AU104" s="15" t="s">
        <v>85</v>
      </c>
    </row>
    <row r="105" s="12" customFormat="1">
      <c r="B105" s="229"/>
      <c r="C105" s="230"/>
      <c r="D105" s="216" t="s">
        <v>181</v>
      </c>
      <c r="E105" s="231" t="s">
        <v>1</v>
      </c>
      <c r="F105" s="232" t="s">
        <v>745</v>
      </c>
      <c r="G105" s="230"/>
      <c r="H105" s="233">
        <v>23</v>
      </c>
      <c r="I105" s="234"/>
      <c r="J105" s="230"/>
      <c r="K105" s="230"/>
      <c r="L105" s="235"/>
      <c r="M105" s="236"/>
      <c r="N105" s="237"/>
      <c r="O105" s="237"/>
      <c r="P105" s="237"/>
      <c r="Q105" s="237"/>
      <c r="R105" s="237"/>
      <c r="S105" s="237"/>
      <c r="T105" s="238"/>
      <c r="AT105" s="239" t="s">
        <v>181</v>
      </c>
      <c r="AU105" s="239" t="s">
        <v>85</v>
      </c>
      <c r="AV105" s="12" t="s">
        <v>85</v>
      </c>
      <c r="AW105" s="12" t="s">
        <v>36</v>
      </c>
      <c r="AX105" s="12" t="s">
        <v>83</v>
      </c>
      <c r="AY105" s="239" t="s">
        <v>170</v>
      </c>
    </row>
    <row r="106" s="1" customFormat="1" ht="16.5" customHeight="1">
      <c r="B106" s="36"/>
      <c r="C106" s="204" t="s">
        <v>224</v>
      </c>
      <c r="D106" s="204" t="s">
        <v>172</v>
      </c>
      <c r="E106" s="205" t="s">
        <v>746</v>
      </c>
      <c r="F106" s="206" t="s">
        <v>747</v>
      </c>
      <c r="G106" s="207" t="s">
        <v>434</v>
      </c>
      <c r="H106" s="208">
        <v>1</v>
      </c>
      <c r="I106" s="209"/>
      <c r="J106" s="210">
        <f>ROUND(I106*H106,2)</f>
        <v>0</v>
      </c>
      <c r="K106" s="206" t="s">
        <v>176</v>
      </c>
      <c r="L106" s="41"/>
      <c r="M106" s="211" t="s">
        <v>1</v>
      </c>
      <c r="N106" s="212" t="s">
        <v>46</v>
      </c>
      <c r="O106" s="77"/>
      <c r="P106" s="213">
        <f>O106*H106</f>
        <v>0</v>
      </c>
      <c r="Q106" s="213">
        <v>0</v>
      </c>
      <c r="R106" s="213">
        <f>Q106*H106</f>
        <v>0</v>
      </c>
      <c r="S106" s="213">
        <v>0</v>
      </c>
      <c r="T106" s="214">
        <f>S106*H106</f>
        <v>0</v>
      </c>
      <c r="AR106" s="15" t="s">
        <v>177</v>
      </c>
      <c r="AT106" s="15" t="s">
        <v>172</v>
      </c>
      <c r="AU106" s="15" t="s">
        <v>85</v>
      </c>
      <c r="AY106" s="15" t="s">
        <v>170</v>
      </c>
      <c r="BE106" s="215">
        <f>IF(N106="základní",J106,0)</f>
        <v>0</v>
      </c>
      <c r="BF106" s="215">
        <f>IF(N106="snížená",J106,0)</f>
        <v>0</v>
      </c>
      <c r="BG106" s="215">
        <f>IF(N106="zákl. přenesená",J106,0)</f>
        <v>0</v>
      </c>
      <c r="BH106" s="215">
        <f>IF(N106="sníž. přenesená",J106,0)</f>
        <v>0</v>
      </c>
      <c r="BI106" s="215">
        <f>IF(N106="nulová",J106,0)</f>
        <v>0</v>
      </c>
      <c r="BJ106" s="15" t="s">
        <v>83</v>
      </c>
      <c r="BK106" s="215">
        <f>ROUND(I106*H106,2)</f>
        <v>0</v>
      </c>
      <c r="BL106" s="15" t="s">
        <v>177</v>
      </c>
      <c r="BM106" s="15" t="s">
        <v>748</v>
      </c>
    </row>
    <row r="107" s="1" customFormat="1">
      <c r="B107" s="36"/>
      <c r="C107" s="37"/>
      <c r="D107" s="216" t="s">
        <v>179</v>
      </c>
      <c r="E107" s="37"/>
      <c r="F107" s="217" t="s">
        <v>740</v>
      </c>
      <c r="G107" s="37"/>
      <c r="H107" s="37"/>
      <c r="I107" s="130"/>
      <c r="J107" s="37"/>
      <c r="K107" s="37"/>
      <c r="L107" s="41"/>
      <c r="M107" s="218"/>
      <c r="N107" s="77"/>
      <c r="O107" s="77"/>
      <c r="P107" s="77"/>
      <c r="Q107" s="77"/>
      <c r="R107" s="77"/>
      <c r="S107" s="77"/>
      <c r="T107" s="78"/>
      <c r="AT107" s="15" t="s">
        <v>179</v>
      </c>
      <c r="AU107" s="15" t="s">
        <v>85</v>
      </c>
    </row>
    <row r="108" s="12" customFormat="1">
      <c r="B108" s="229"/>
      <c r="C108" s="230"/>
      <c r="D108" s="216" t="s">
        <v>181</v>
      </c>
      <c r="E108" s="231" t="s">
        <v>1</v>
      </c>
      <c r="F108" s="232" t="s">
        <v>749</v>
      </c>
      <c r="G108" s="230"/>
      <c r="H108" s="233">
        <v>1</v>
      </c>
      <c r="I108" s="234"/>
      <c r="J108" s="230"/>
      <c r="K108" s="230"/>
      <c r="L108" s="235"/>
      <c r="M108" s="236"/>
      <c r="N108" s="237"/>
      <c r="O108" s="237"/>
      <c r="P108" s="237"/>
      <c r="Q108" s="237"/>
      <c r="R108" s="237"/>
      <c r="S108" s="237"/>
      <c r="T108" s="238"/>
      <c r="AT108" s="239" t="s">
        <v>181</v>
      </c>
      <c r="AU108" s="239" t="s">
        <v>85</v>
      </c>
      <c r="AV108" s="12" t="s">
        <v>85</v>
      </c>
      <c r="AW108" s="12" t="s">
        <v>36</v>
      </c>
      <c r="AX108" s="12" t="s">
        <v>83</v>
      </c>
      <c r="AY108" s="239" t="s">
        <v>170</v>
      </c>
    </row>
    <row r="109" s="1" customFormat="1" ht="22.5" customHeight="1">
      <c r="B109" s="36"/>
      <c r="C109" s="204" t="s">
        <v>230</v>
      </c>
      <c r="D109" s="204" t="s">
        <v>172</v>
      </c>
      <c r="E109" s="205" t="s">
        <v>750</v>
      </c>
      <c r="F109" s="206" t="s">
        <v>751</v>
      </c>
      <c r="G109" s="207" t="s">
        <v>434</v>
      </c>
      <c r="H109" s="208">
        <v>5754</v>
      </c>
      <c r="I109" s="209"/>
      <c r="J109" s="210">
        <f>ROUND(I109*H109,2)</f>
        <v>0</v>
      </c>
      <c r="K109" s="206" t="s">
        <v>176</v>
      </c>
      <c r="L109" s="41"/>
      <c r="M109" s="211" t="s">
        <v>1</v>
      </c>
      <c r="N109" s="212" t="s">
        <v>46</v>
      </c>
      <c r="O109" s="77"/>
      <c r="P109" s="213">
        <f>O109*H109</f>
        <v>0</v>
      </c>
      <c r="Q109" s="213">
        <v>0</v>
      </c>
      <c r="R109" s="213">
        <f>Q109*H109</f>
        <v>0</v>
      </c>
      <c r="S109" s="213">
        <v>0</v>
      </c>
      <c r="T109" s="214">
        <f>S109*H109</f>
        <v>0</v>
      </c>
      <c r="AR109" s="15" t="s">
        <v>177</v>
      </c>
      <c r="AT109" s="15" t="s">
        <v>172</v>
      </c>
      <c r="AU109" s="15" t="s">
        <v>85</v>
      </c>
      <c r="AY109" s="15" t="s">
        <v>170</v>
      </c>
      <c r="BE109" s="215">
        <f>IF(N109="základní",J109,0)</f>
        <v>0</v>
      </c>
      <c r="BF109" s="215">
        <f>IF(N109="snížená",J109,0)</f>
        <v>0</v>
      </c>
      <c r="BG109" s="215">
        <f>IF(N109="zákl. přenesená",J109,0)</f>
        <v>0</v>
      </c>
      <c r="BH109" s="215">
        <f>IF(N109="sníž. přenesená",J109,0)</f>
        <v>0</v>
      </c>
      <c r="BI109" s="215">
        <f>IF(N109="nulová",J109,0)</f>
        <v>0</v>
      </c>
      <c r="BJ109" s="15" t="s">
        <v>83</v>
      </c>
      <c r="BK109" s="215">
        <f>ROUND(I109*H109,2)</f>
        <v>0</v>
      </c>
      <c r="BL109" s="15" t="s">
        <v>177</v>
      </c>
      <c r="BM109" s="15" t="s">
        <v>752</v>
      </c>
    </row>
    <row r="110" s="1" customFormat="1">
      <c r="B110" s="36"/>
      <c r="C110" s="37"/>
      <c r="D110" s="216" t="s">
        <v>179</v>
      </c>
      <c r="E110" s="37"/>
      <c r="F110" s="217" t="s">
        <v>740</v>
      </c>
      <c r="G110" s="37"/>
      <c r="H110" s="37"/>
      <c r="I110" s="130"/>
      <c r="J110" s="37"/>
      <c r="K110" s="37"/>
      <c r="L110" s="41"/>
      <c r="M110" s="218"/>
      <c r="N110" s="77"/>
      <c r="O110" s="77"/>
      <c r="P110" s="77"/>
      <c r="Q110" s="77"/>
      <c r="R110" s="77"/>
      <c r="S110" s="77"/>
      <c r="T110" s="78"/>
      <c r="AT110" s="15" t="s">
        <v>179</v>
      </c>
      <c r="AU110" s="15" t="s">
        <v>85</v>
      </c>
    </row>
    <row r="111" s="12" customFormat="1">
      <c r="B111" s="229"/>
      <c r="C111" s="230"/>
      <c r="D111" s="216" t="s">
        <v>181</v>
      </c>
      <c r="E111" s="231" t="s">
        <v>1</v>
      </c>
      <c r="F111" s="232" t="s">
        <v>753</v>
      </c>
      <c r="G111" s="230"/>
      <c r="H111" s="233">
        <v>5754</v>
      </c>
      <c r="I111" s="234"/>
      <c r="J111" s="230"/>
      <c r="K111" s="230"/>
      <c r="L111" s="235"/>
      <c r="M111" s="236"/>
      <c r="N111" s="237"/>
      <c r="O111" s="237"/>
      <c r="P111" s="237"/>
      <c r="Q111" s="237"/>
      <c r="R111" s="237"/>
      <c r="S111" s="237"/>
      <c r="T111" s="238"/>
      <c r="AT111" s="239" t="s">
        <v>181</v>
      </c>
      <c r="AU111" s="239" t="s">
        <v>85</v>
      </c>
      <c r="AV111" s="12" t="s">
        <v>85</v>
      </c>
      <c r="AW111" s="12" t="s">
        <v>36</v>
      </c>
      <c r="AX111" s="12" t="s">
        <v>83</v>
      </c>
      <c r="AY111" s="239" t="s">
        <v>170</v>
      </c>
    </row>
    <row r="112" s="1" customFormat="1" ht="22.5" customHeight="1">
      <c r="B112" s="36"/>
      <c r="C112" s="204" t="s">
        <v>235</v>
      </c>
      <c r="D112" s="204" t="s">
        <v>172</v>
      </c>
      <c r="E112" s="205" t="s">
        <v>754</v>
      </c>
      <c r="F112" s="206" t="s">
        <v>755</v>
      </c>
      <c r="G112" s="207" t="s">
        <v>434</v>
      </c>
      <c r="H112" s="208">
        <v>442</v>
      </c>
      <c r="I112" s="209"/>
      <c r="J112" s="210">
        <f>ROUND(I112*H112,2)</f>
        <v>0</v>
      </c>
      <c r="K112" s="206" t="s">
        <v>176</v>
      </c>
      <c r="L112" s="41"/>
      <c r="M112" s="211" t="s">
        <v>1</v>
      </c>
      <c r="N112" s="212" t="s">
        <v>46</v>
      </c>
      <c r="O112" s="77"/>
      <c r="P112" s="213">
        <f>O112*H112</f>
        <v>0</v>
      </c>
      <c r="Q112" s="213">
        <v>0</v>
      </c>
      <c r="R112" s="213">
        <f>Q112*H112</f>
        <v>0</v>
      </c>
      <c r="S112" s="213">
        <v>0</v>
      </c>
      <c r="T112" s="214">
        <f>S112*H112</f>
        <v>0</v>
      </c>
      <c r="AR112" s="15" t="s">
        <v>177</v>
      </c>
      <c r="AT112" s="15" t="s">
        <v>172</v>
      </c>
      <c r="AU112" s="15" t="s">
        <v>85</v>
      </c>
      <c r="AY112" s="15" t="s">
        <v>170</v>
      </c>
      <c r="BE112" s="215">
        <f>IF(N112="základní",J112,0)</f>
        <v>0</v>
      </c>
      <c r="BF112" s="215">
        <f>IF(N112="snížená",J112,0)</f>
        <v>0</v>
      </c>
      <c r="BG112" s="215">
        <f>IF(N112="zákl. přenesená",J112,0)</f>
        <v>0</v>
      </c>
      <c r="BH112" s="215">
        <f>IF(N112="sníž. přenesená",J112,0)</f>
        <v>0</v>
      </c>
      <c r="BI112" s="215">
        <f>IF(N112="nulová",J112,0)</f>
        <v>0</v>
      </c>
      <c r="BJ112" s="15" t="s">
        <v>83</v>
      </c>
      <c r="BK112" s="215">
        <f>ROUND(I112*H112,2)</f>
        <v>0</v>
      </c>
      <c r="BL112" s="15" t="s">
        <v>177</v>
      </c>
      <c r="BM112" s="15" t="s">
        <v>756</v>
      </c>
    </row>
    <row r="113" s="1" customFormat="1">
      <c r="B113" s="36"/>
      <c r="C113" s="37"/>
      <c r="D113" s="216" t="s">
        <v>179</v>
      </c>
      <c r="E113" s="37"/>
      <c r="F113" s="217" t="s">
        <v>740</v>
      </c>
      <c r="G113" s="37"/>
      <c r="H113" s="37"/>
      <c r="I113" s="130"/>
      <c r="J113" s="37"/>
      <c r="K113" s="37"/>
      <c r="L113" s="41"/>
      <c r="M113" s="218"/>
      <c r="N113" s="77"/>
      <c r="O113" s="77"/>
      <c r="P113" s="77"/>
      <c r="Q113" s="77"/>
      <c r="R113" s="77"/>
      <c r="S113" s="77"/>
      <c r="T113" s="78"/>
      <c r="AT113" s="15" t="s">
        <v>179</v>
      </c>
      <c r="AU113" s="15" t="s">
        <v>85</v>
      </c>
    </row>
    <row r="114" s="12" customFormat="1">
      <c r="B114" s="229"/>
      <c r="C114" s="230"/>
      <c r="D114" s="216" t="s">
        <v>181</v>
      </c>
      <c r="E114" s="231" t="s">
        <v>1</v>
      </c>
      <c r="F114" s="232" t="s">
        <v>757</v>
      </c>
      <c r="G114" s="230"/>
      <c r="H114" s="233">
        <v>442</v>
      </c>
      <c r="I114" s="234"/>
      <c r="J114" s="230"/>
      <c r="K114" s="230"/>
      <c r="L114" s="235"/>
      <c r="M114" s="236"/>
      <c r="N114" s="237"/>
      <c r="O114" s="237"/>
      <c r="P114" s="237"/>
      <c r="Q114" s="237"/>
      <c r="R114" s="237"/>
      <c r="S114" s="237"/>
      <c r="T114" s="238"/>
      <c r="AT114" s="239" t="s">
        <v>181</v>
      </c>
      <c r="AU114" s="239" t="s">
        <v>85</v>
      </c>
      <c r="AV114" s="12" t="s">
        <v>85</v>
      </c>
      <c r="AW114" s="12" t="s">
        <v>36</v>
      </c>
      <c r="AX114" s="12" t="s">
        <v>83</v>
      </c>
      <c r="AY114" s="239" t="s">
        <v>170</v>
      </c>
    </row>
    <row r="115" s="1" customFormat="1" ht="22.5" customHeight="1">
      <c r="B115" s="36"/>
      <c r="C115" s="204" t="s">
        <v>241</v>
      </c>
      <c r="D115" s="204" t="s">
        <v>172</v>
      </c>
      <c r="E115" s="205" t="s">
        <v>758</v>
      </c>
      <c r="F115" s="206" t="s">
        <v>759</v>
      </c>
      <c r="G115" s="207" t="s">
        <v>434</v>
      </c>
      <c r="H115" s="208">
        <v>39</v>
      </c>
      <c r="I115" s="209"/>
      <c r="J115" s="210">
        <f>ROUND(I115*H115,2)</f>
        <v>0</v>
      </c>
      <c r="K115" s="206" t="s">
        <v>176</v>
      </c>
      <c r="L115" s="41"/>
      <c r="M115" s="211" t="s">
        <v>1</v>
      </c>
      <c r="N115" s="212" t="s">
        <v>46</v>
      </c>
      <c r="O115" s="77"/>
      <c r="P115" s="213">
        <f>O115*H115</f>
        <v>0</v>
      </c>
      <c r="Q115" s="213">
        <v>0</v>
      </c>
      <c r="R115" s="213">
        <f>Q115*H115</f>
        <v>0</v>
      </c>
      <c r="S115" s="213">
        <v>0</v>
      </c>
      <c r="T115" s="214">
        <f>S115*H115</f>
        <v>0</v>
      </c>
      <c r="AR115" s="15" t="s">
        <v>177</v>
      </c>
      <c r="AT115" s="15" t="s">
        <v>172</v>
      </c>
      <c r="AU115" s="15" t="s">
        <v>85</v>
      </c>
      <c r="AY115" s="15" t="s">
        <v>170</v>
      </c>
      <c r="BE115" s="215">
        <f>IF(N115="základní",J115,0)</f>
        <v>0</v>
      </c>
      <c r="BF115" s="215">
        <f>IF(N115="snížená",J115,0)</f>
        <v>0</v>
      </c>
      <c r="BG115" s="215">
        <f>IF(N115="zákl. přenesená",J115,0)</f>
        <v>0</v>
      </c>
      <c r="BH115" s="215">
        <f>IF(N115="sníž. přenesená",J115,0)</f>
        <v>0</v>
      </c>
      <c r="BI115" s="215">
        <f>IF(N115="nulová",J115,0)</f>
        <v>0</v>
      </c>
      <c r="BJ115" s="15" t="s">
        <v>83</v>
      </c>
      <c r="BK115" s="215">
        <f>ROUND(I115*H115,2)</f>
        <v>0</v>
      </c>
      <c r="BL115" s="15" t="s">
        <v>177</v>
      </c>
      <c r="BM115" s="15" t="s">
        <v>760</v>
      </c>
    </row>
    <row r="116" s="1" customFormat="1">
      <c r="B116" s="36"/>
      <c r="C116" s="37"/>
      <c r="D116" s="216" t="s">
        <v>179</v>
      </c>
      <c r="E116" s="37"/>
      <c r="F116" s="217" t="s">
        <v>740</v>
      </c>
      <c r="G116" s="37"/>
      <c r="H116" s="37"/>
      <c r="I116" s="130"/>
      <c r="J116" s="37"/>
      <c r="K116" s="37"/>
      <c r="L116" s="41"/>
      <c r="M116" s="218"/>
      <c r="N116" s="77"/>
      <c r="O116" s="77"/>
      <c r="P116" s="77"/>
      <c r="Q116" s="77"/>
      <c r="R116" s="77"/>
      <c r="S116" s="77"/>
      <c r="T116" s="78"/>
      <c r="AT116" s="15" t="s">
        <v>179</v>
      </c>
      <c r="AU116" s="15" t="s">
        <v>85</v>
      </c>
    </row>
    <row r="117" s="12" customFormat="1">
      <c r="B117" s="229"/>
      <c r="C117" s="230"/>
      <c r="D117" s="216" t="s">
        <v>181</v>
      </c>
      <c r="E117" s="231" t="s">
        <v>1</v>
      </c>
      <c r="F117" s="232" t="s">
        <v>736</v>
      </c>
      <c r="G117" s="230"/>
      <c r="H117" s="233">
        <v>39</v>
      </c>
      <c r="I117" s="234"/>
      <c r="J117" s="230"/>
      <c r="K117" s="230"/>
      <c r="L117" s="235"/>
      <c r="M117" s="236"/>
      <c r="N117" s="237"/>
      <c r="O117" s="237"/>
      <c r="P117" s="237"/>
      <c r="Q117" s="237"/>
      <c r="R117" s="237"/>
      <c r="S117" s="237"/>
      <c r="T117" s="238"/>
      <c r="AT117" s="239" t="s">
        <v>181</v>
      </c>
      <c r="AU117" s="239" t="s">
        <v>85</v>
      </c>
      <c r="AV117" s="12" t="s">
        <v>85</v>
      </c>
      <c r="AW117" s="12" t="s">
        <v>36</v>
      </c>
      <c r="AX117" s="12" t="s">
        <v>83</v>
      </c>
      <c r="AY117" s="239" t="s">
        <v>170</v>
      </c>
    </row>
    <row r="118" s="1" customFormat="1" ht="16.5" customHeight="1">
      <c r="B118" s="36"/>
      <c r="C118" s="204" t="s">
        <v>246</v>
      </c>
      <c r="D118" s="204" t="s">
        <v>172</v>
      </c>
      <c r="E118" s="205" t="s">
        <v>761</v>
      </c>
      <c r="F118" s="206" t="s">
        <v>762</v>
      </c>
      <c r="G118" s="207" t="s">
        <v>434</v>
      </c>
      <c r="H118" s="208">
        <v>24</v>
      </c>
      <c r="I118" s="209"/>
      <c r="J118" s="210">
        <f>ROUND(I118*H118,2)</f>
        <v>0</v>
      </c>
      <c r="K118" s="206" t="s">
        <v>176</v>
      </c>
      <c r="L118" s="41"/>
      <c r="M118" s="211" t="s">
        <v>1</v>
      </c>
      <c r="N118" s="212" t="s">
        <v>46</v>
      </c>
      <c r="O118" s="77"/>
      <c r="P118" s="213">
        <f>O118*H118</f>
        <v>0</v>
      </c>
      <c r="Q118" s="213">
        <v>0</v>
      </c>
      <c r="R118" s="213">
        <f>Q118*H118</f>
        <v>0</v>
      </c>
      <c r="S118" s="213">
        <v>0</v>
      </c>
      <c r="T118" s="214">
        <f>S118*H118</f>
        <v>0</v>
      </c>
      <c r="AR118" s="15" t="s">
        <v>177</v>
      </c>
      <c r="AT118" s="15" t="s">
        <v>172</v>
      </c>
      <c r="AU118" s="15" t="s">
        <v>85</v>
      </c>
      <c r="AY118" s="15" t="s">
        <v>170</v>
      </c>
      <c r="BE118" s="215">
        <f>IF(N118="základní",J118,0)</f>
        <v>0</v>
      </c>
      <c r="BF118" s="215">
        <f>IF(N118="snížená",J118,0)</f>
        <v>0</v>
      </c>
      <c r="BG118" s="215">
        <f>IF(N118="zákl. přenesená",J118,0)</f>
        <v>0</v>
      </c>
      <c r="BH118" s="215">
        <f>IF(N118="sníž. přenesená",J118,0)</f>
        <v>0</v>
      </c>
      <c r="BI118" s="215">
        <f>IF(N118="nulová",J118,0)</f>
        <v>0</v>
      </c>
      <c r="BJ118" s="15" t="s">
        <v>83</v>
      </c>
      <c r="BK118" s="215">
        <f>ROUND(I118*H118,2)</f>
        <v>0</v>
      </c>
      <c r="BL118" s="15" t="s">
        <v>177</v>
      </c>
      <c r="BM118" s="15" t="s">
        <v>763</v>
      </c>
    </row>
    <row r="119" s="1" customFormat="1">
      <c r="B119" s="36"/>
      <c r="C119" s="37"/>
      <c r="D119" s="216" t="s">
        <v>179</v>
      </c>
      <c r="E119" s="37"/>
      <c r="F119" s="217" t="s">
        <v>764</v>
      </c>
      <c r="G119" s="37"/>
      <c r="H119" s="37"/>
      <c r="I119" s="130"/>
      <c r="J119" s="37"/>
      <c r="K119" s="37"/>
      <c r="L119" s="41"/>
      <c r="M119" s="218"/>
      <c r="N119" s="77"/>
      <c r="O119" s="77"/>
      <c r="P119" s="77"/>
      <c r="Q119" s="77"/>
      <c r="R119" s="77"/>
      <c r="S119" s="77"/>
      <c r="T119" s="78"/>
      <c r="AT119" s="15" t="s">
        <v>179</v>
      </c>
      <c r="AU119" s="15" t="s">
        <v>85</v>
      </c>
    </row>
    <row r="120" s="12" customFormat="1">
      <c r="B120" s="229"/>
      <c r="C120" s="230"/>
      <c r="D120" s="216" t="s">
        <v>181</v>
      </c>
      <c r="E120" s="231" t="s">
        <v>1</v>
      </c>
      <c r="F120" s="232" t="s">
        <v>765</v>
      </c>
      <c r="G120" s="230"/>
      <c r="H120" s="233">
        <v>24</v>
      </c>
      <c r="I120" s="234"/>
      <c r="J120" s="230"/>
      <c r="K120" s="230"/>
      <c r="L120" s="235"/>
      <c r="M120" s="236"/>
      <c r="N120" s="237"/>
      <c r="O120" s="237"/>
      <c r="P120" s="237"/>
      <c r="Q120" s="237"/>
      <c r="R120" s="237"/>
      <c r="S120" s="237"/>
      <c r="T120" s="238"/>
      <c r="AT120" s="239" t="s">
        <v>181</v>
      </c>
      <c r="AU120" s="239" t="s">
        <v>85</v>
      </c>
      <c r="AV120" s="12" t="s">
        <v>85</v>
      </c>
      <c r="AW120" s="12" t="s">
        <v>36</v>
      </c>
      <c r="AX120" s="12" t="s">
        <v>83</v>
      </c>
      <c r="AY120" s="239" t="s">
        <v>170</v>
      </c>
    </row>
    <row r="121" s="1" customFormat="1" ht="22.5" customHeight="1">
      <c r="B121" s="36"/>
      <c r="C121" s="204" t="s">
        <v>252</v>
      </c>
      <c r="D121" s="204" t="s">
        <v>172</v>
      </c>
      <c r="E121" s="205" t="s">
        <v>766</v>
      </c>
      <c r="F121" s="206" t="s">
        <v>767</v>
      </c>
      <c r="G121" s="207" t="s">
        <v>434</v>
      </c>
      <c r="H121" s="208">
        <v>24</v>
      </c>
      <c r="I121" s="209"/>
      <c r="J121" s="210">
        <f>ROUND(I121*H121,2)</f>
        <v>0</v>
      </c>
      <c r="K121" s="206" t="s">
        <v>176</v>
      </c>
      <c r="L121" s="41"/>
      <c r="M121" s="211" t="s">
        <v>1</v>
      </c>
      <c r="N121" s="212" t="s">
        <v>46</v>
      </c>
      <c r="O121" s="77"/>
      <c r="P121" s="213">
        <f>O121*H121</f>
        <v>0</v>
      </c>
      <c r="Q121" s="213">
        <v>0</v>
      </c>
      <c r="R121" s="213">
        <f>Q121*H121</f>
        <v>0</v>
      </c>
      <c r="S121" s="213">
        <v>0</v>
      </c>
      <c r="T121" s="214">
        <f>S121*H121</f>
        <v>0</v>
      </c>
      <c r="AR121" s="15" t="s">
        <v>177</v>
      </c>
      <c r="AT121" s="15" t="s">
        <v>172</v>
      </c>
      <c r="AU121" s="15" t="s">
        <v>85</v>
      </c>
      <c r="AY121" s="15" t="s">
        <v>170</v>
      </c>
      <c r="BE121" s="215">
        <f>IF(N121="základní",J121,0)</f>
        <v>0</v>
      </c>
      <c r="BF121" s="215">
        <f>IF(N121="snížená",J121,0)</f>
        <v>0</v>
      </c>
      <c r="BG121" s="215">
        <f>IF(N121="zákl. přenesená",J121,0)</f>
        <v>0</v>
      </c>
      <c r="BH121" s="215">
        <f>IF(N121="sníž. přenesená",J121,0)</f>
        <v>0</v>
      </c>
      <c r="BI121" s="215">
        <f>IF(N121="nulová",J121,0)</f>
        <v>0</v>
      </c>
      <c r="BJ121" s="15" t="s">
        <v>83</v>
      </c>
      <c r="BK121" s="215">
        <f>ROUND(I121*H121,2)</f>
        <v>0</v>
      </c>
      <c r="BL121" s="15" t="s">
        <v>177</v>
      </c>
      <c r="BM121" s="15" t="s">
        <v>768</v>
      </c>
    </row>
    <row r="122" s="1" customFormat="1">
      <c r="B122" s="36"/>
      <c r="C122" s="37"/>
      <c r="D122" s="216" t="s">
        <v>179</v>
      </c>
      <c r="E122" s="37"/>
      <c r="F122" s="217" t="s">
        <v>764</v>
      </c>
      <c r="G122" s="37"/>
      <c r="H122" s="37"/>
      <c r="I122" s="130"/>
      <c r="J122" s="37"/>
      <c r="K122" s="37"/>
      <c r="L122" s="41"/>
      <c r="M122" s="218"/>
      <c r="N122" s="77"/>
      <c r="O122" s="77"/>
      <c r="P122" s="77"/>
      <c r="Q122" s="77"/>
      <c r="R122" s="77"/>
      <c r="S122" s="77"/>
      <c r="T122" s="78"/>
      <c r="AT122" s="15" t="s">
        <v>179</v>
      </c>
      <c r="AU122" s="15" t="s">
        <v>85</v>
      </c>
    </row>
    <row r="123" s="12" customFormat="1">
      <c r="B123" s="229"/>
      <c r="C123" s="230"/>
      <c r="D123" s="216" t="s">
        <v>181</v>
      </c>
      <c r="E123" s="231" t="s">
        <v>1</v>
      </c>
      <c r="F123" s="232" t="s">
        <v>765</v>
      </c>
      <c r="G123" s="230"/>
      <c r="H123" s="233">
        <v>24</v>
      </c>
      <c r="I123" s="234"/>
      <c r="J123" s="230"/>
      <c r="K123" s="230"/>
      <c r="L123" s="235"/>
      <c r="M123" s="236"/>
      <c r="N123" s="237"/>
      <c r="O123" s="237"/>
      <c r="P123" s="237"/>
      <c r="Q123" s="237"/>
      <c r="R123" s="237"/>
      <c r="S123" s="237"/>
      <c r="T123" s="238"/>
      <c r="AT123" s="239" t="s">
        <v>181</v>
      </c>
      <c r="AU123" s="239" t="s">
        <v>85</v>
      </c>
      <c r="AV123" s="12" t="s">
        <v>85</v>
      </c>
      <c r="AW123" s="12" t="s">
        <v>36</v>
      </c>
      <c r="AX123" s="12" t="s">
        <v>83</v>
      </c>
      <c r="AY123" s="239" t="s">
        <v>170</v>
      </c>
    </row>
    <row r="124" s="1" customFormat="1" ht="22.5" customHeight="1">
      <c r="B124" s="36"/>
      <c r="C124" s="204" t="s">
        <v>8</v>
      </c>
      <c r="D124" s="204" t="s">
        <v>172</v>
      </c>
      <c r="E124" s="205" t="s">
        <v>769</v>
      </c>
      <c r="F124" s="206" t="s">
        <v>770</v>
      </c>
      <c r="G124" s="207" t="s">
        <v>434</v>
      </c>
      <c r="H124" s="208">
        <v>481</v>
      </c>
      <c r="I124" s="209"/>
      <c r="J124" s="210">
        <f>ROUND(I124*H124,2)</f>
        <v>0</v>
      </c>
      <c r="K124" s="206" t="s">
        <v>176</v>
      </c>
      <c r="L124" s="41"/>
      <c r="M124" s="211" t="s">
        <v>1</v>
      </c>
      <c r="N124" s="212" t="s">
        <v>46</v>
      </c>
      <c r="O124" s="77"/>
      <c r="P124" s="213">
        <f>O124*H124</f>
        <v>0</v>
      </c>
      <c r="Q124" s="213">
        <v>0</v>
      </c>
      <c r="R124" s="213">
        <f>Q124*H124</f>
        <v>0</v>
      </c>
      <c r="S124" s="213">
        <v>0</v>
      </c>
      <c r="T124" s="214">
        <f>S124*H124</f>
        <v>0</v>
      </c>
      <c r="AR124" s="15" t="s">
        <v>177</v>
      </c>
      <c r="AT124" s="15" t="s">
        <v>172</v>
      </c>
      <c r="AU124" s="15" t="s">
        <v>85</v>
      </c>
      <c r="AY124" s="15" t="s">
        <v>170</v>
      </c>
      <c r="BE124" s="215">
        <f>IF(N124="základní",J124,0)</f>
        <v>0</v>
      </c>
      <c r="BF124" s="215">
        <f>IF(N124="snížená",J124,0)</f>
        <v>0</v>
      </c>
      <c r="BG124" s="215">
        <f>IF(N124="zákl. přenesená",J124,0)</f>
        <v>0</v>
      </c>
      <c r="BH124" s="215">
        <f>IF(N124="sníž. přenesená",J124,0)</f>
        <v>0</v>
      </c>
      <c r="BI124" s="215">
        <f>IF(N124="nulová",J124,0)</f>
        <v>0</v>
      </c>
      <c r="BJ124" s="15" t="s">
        <v>83</v>
      </c>
      <c r="BK124" s="215">
        <f>ROUND(I124*H124,2)</f>
        <v>0</v>
      </c>
      <c r="BL124" s="15" t="s">
        <v>177</v>
      </c>
      <c r="BM124" s="15" t="s">
        <v>771</v>
      </c>
    </row>
    <row r="125" s="1" customFormat="1">
      <c r="B125" s="36"/>
      <c r="C125" s="37"/>
      <c r="D125" s="216" t="s">
        <v>179</v>
      </c>
      <c r="E125" s="37"/>
      <c r="F125" s="217" t="s">
        <v>764</v>
      </c>
      <c r="G125" s="37"/>
      <c r="H125" s="37"/>
      <c r="I125" s="130"/>
      <c r="J125" s="37"/>
      <c r="K125" s="37"/>
      <c r="L125" s="41"/>
      <c r="M125" s="218"/>
      <c r="N125" s="77"/>
      <c r="O125" s="77"/>
      <c r="P125" s="77"/>
      <c r="Q125" s="77"/>
      <c r="R125" s="77"/>
      <c r="S125" s="77"/>
      <c r="T125" s="78"/>
      <c r="AT125" s="15" t="s">
        <v>179</v>
      </c>
      <c r="AU125" s="15" t="s">
        <v>85</v>
      </c>
    </row>
    <row r="126" s="12" customFormat="1">
      <c r="B126" s="229"/>
      <c r="C126" s="230"/>
      <c r="D126" s="216" t="s">
        <v>181</v>
      </c>
      <c r="E126" s="231" t="s">
        <v>1</v>
      </c>
      <c r="F126" s="232" t="s">
        <v>772</v>
      </c>
      <c r="G126" s="230"/>
      <c r="H126" s="233">
        <v>481</v>
      </c>
      <c r="I126" s="234"/>
      <c r="J126" s="230"/>
      <c r="K126" s="230"/>
      <c r="L126" s="235"/>
      <c r="M126" s="236"/>
      <c r="N126" s="237"/>
      <c r="O126" s="237"/>
      <c r="P126" s="237"/>
      <c r="Q126" s="237"/>
      <c r="R126" s="237"/>
      <c r="S126" s="237"/>
      <c r="T126" s="238"/>
      <c r="AT126" s="239" t="s">
        <v>181</v>
      </c>
      <c r="AU126" s="239" t="s">
        <v>85</v>
      </c>
      <c r="AV126" s="12" t="s">
        <v>85</v>
      </c>
      <c r="AW126" s="12" t="s">
        <v>36</v>
      </c>
      <c r="AX126" s="12" t="s">
        <v>83</v>
      </c>
      <c r="AY126" s="239" t="s">
        <v>170</v>
      </c>
    </row>
    <row r="127" s="1" customFormat="1" ht="22.5" customHeight="1">
      <c r="B127" s="36"/>
      <c r="C127" s="204" t="s">
        <v>264</v>
      </c>
      <c r="D127" s="204" t="s">
        <v>172</v>
      </c>
      <c r="E127" s="205" t="s">
        <v>773</v>
      </c>
      <c r="F127" s="206" t="s">
        <v>774</v>
      </c>
      <c r="G127" s="207" t="s">
        <v>434</v>
      </c>
      <c r="H127" s="208">
        <v>481</v>
      </c>
      <c r="I127" s="209"/>
      <c r="J127" s="210">
        <f>ROUND(I127*H127,2)</f>
        <v>0</v>
      </c>
      <c r="K127" s="206" t="s">
        <v>176</v>
      </c>
      <c r="L127" s="41"/>
      <c r="M127" s="211" t="s">
        <v>1</v>
      </c>
      <c r="N127" s="212" t="s">
        <v>46</v>
      </c>
      <c r="O127" s="77"/>
      <c r="P127" s="213">
        <f>O127*H127</f>
        <v>0</v>
      </c>
      <c r="Q127" s="213">
        <v>0</v>
      </c>
      <c r="R127" s="213">
        <f>Q127*H127</f>
        <v>0</v>
      </c>
      <c r="S127" s="213">
        <v>0</v>
      </c>
      <c r="T127" s="214">
        <f>S127*H127</f>
        <v>0</v>
      </c>
      <c r="AR127" s="15" t="s">
        <v>177</v>
      </c>
      <c r="AT127" s="15" t="s">
        <v>172</v>
      </c>
      <c r="AU127" s="15" t="s">
        <v>85</v>
      </c>
      <c r="AY127" s="15" t="s">
        <v>170</v>
      </c>
      <c r="BE127" s="215">
        <f>IF(N127="základní",J127,0)</f>
        <v>0</v>
      </c>
      <c r="BF127" s="215">
        <f>IF(N127="snížená",J127,0)</f>
        <v>0</v>
      </c>
      <c r="BG127" s="215">
        <f>IF(N127="zákl. přenesená",J127,0)</f>
        <v>0</v>
      </c>
      <c r="BH127" s="215">
        <f>IF(N127="sníž. přenesená",J127,0)</f>
        <v>0</v>
      </c>
      <c r="BI127" s="215">
        <f>IF(N127="nulová",J127,0)</f>
        <v>0</v>
      </c>
      <c r="BJ127" s="15" t="s">
        <v>83</v>
      </c>
      <c r="BK127" s="215">
        <f>ROUND(I127*H127,2)</f>
        <v>0</v>
      </c>
      <c r="BL127" s="15" t="s">
        <v>177</v>
      </c>
      <c r="BM127" s="15" t="s">
        <v>775</v>
      </c>
    </row>
    <row r="128" s="1" customFormat="1">
      <c r="B128" s="36"/>
      <c r="C128" s="37"/>
      <c r="D128" s="216" t="s">
        <v>179</v>
      </c>
      <c r="E128" s="37"/>
      <c r="F128" s="217" t="s">
        <v>764</v>
      </c>
      <c r="G128" s="37"/>
      <c r="H128" s="37"/>
      <c r="I128" s="130"/>
      <c r="J128" s="37"/>
      <c r="K128" s="37"/>
      <c r="L128" s="41"/>
      <c r="M128" s="218"/>
      <c r="N128" s="77"/>
      <c r="O128" s="77"/>
      <c r="P128" s="77"/>
      <c r="Q128" s="77"/>
      <c r="R128" s="77"/>
      <c r="S128" s="77"/>
      <c r="T128" s="78"/>
      <c r="AT128" s="15" t="s">
        <v>179</v>
      </c>
      <c r="AU128" s="15" t="s">
        <v>85</v>
      </c>
    </row>
    <row r="129" s="12" customFormat="1">
      <c r="B129" s="229"/>
      <c r="C129" s="230"/>
      <c r="D129" s="216" t="s">
        <v>181</v>
      </c>
      <c r="E129" s="231" t="s">
        <v>1</v>
      </c>
      <c r="F129" s="232" t="s">
        <v>772</v>
      </c>
      <c r="G129" s="230"/>
      <c r="H129" s="233">
        <v>481</v>
      </c>
      <c r="I129" s="234"/>
      <c r="J129" s="230"/>
      <c r="K129" s="230"/>
      <c r="L129" s="235"/>
      <c r="M129" s="236"/>
      <c r="N129" s="237"/>
      <c r="O129" s="237"/>
      <c r="P129" s="237"/>
      <c r="Q129" s="237"/>
      <c r="R129" s="237"/>
      <c r="S129" s="237"/>
      <c r="T129" s="238"/>
      <c r="AT129" s="239" t="s">
        <v>181</v>
      </c>
      <c r="AU129" s="239" t="s">
        <v>85</v>
      </c>
      <c r="AV129" s="12" t="s">
        <v>85</v>
      </c>
      <c r="AW129" s="12" t="s">
        <v>36</v>
      </c>
      <c r="AX129" s="12" t="s">
        <v>83</v>
      </c>
      <c r="AY129" s="239" t="s">
        <v>170</v>
      </c>
    </row>
    <row r="130" s="1" customFormat="1" ht="16.5" customHeight="1">
      <c r="B130" s="36"/>
      <c r="C130" s="204" t="s">
        <v>269</v>
      </c>
      <c r="D130" s="204" t="s">
        <v>172</v>
      </c>
      <c r="E130" s="205" t="s">
        <v>776</v>
      </c>
      <c r="F130" s="206" t="s">
        <v>777</v>
      </c>
      <c r="G130" s="207" t="s">
        <v>434</v>
      </c>
      <c r="H130" s="208">
        <v>100</v>
      </c>
      <c r="I130" s="209"/>
      <c r="J130" s="210">
        <f>ROUND(I130*H130,2)</f>
        <v>0</v>
      </c>
      <c r="K130" s="206" t="s">
        <v>176</v>
      </c>
      <c r="L130" s="41"/>
      <c r="M130" s="211" t="s">
        <v>1</v>
      </c>
      <c r="N130" s="212" t="s">
        <v>46</v>
      </c>
      <c r="O130" s="77"/>
      <c r="P130" s="213">
        <f>O130*H130</f>
        <v>0</v>
      </c>
      <c r="Q130" s="213">
        <v>0</v>
      </c>
      <c r="R130" s="213">
        <f>Q130*H130</f>
        <v>0</v>
      </c>
      <c r="S130" s="213">
        <v>0</v>
      </c>
      <c r="T130" s="214">
        <f>S130*H130</f>
        <v>0</v>
      </c>
      <c r="AR130" s="15" t="s">
        <v>177</v>
      </c>
      <c r="AT130" s="15" t="s">
        <v>172</v>
      </c>
      <c r="AU130" s="15" t="s">
        <v>85</v>
      </c>
      <c r="AY130" s="15" t="s">
        <v>170</v>
      </c>
      <c r="BE130" s="215">
        <f>IF(N130="základní",J130,0)</f>
        <v>0</v>
      </c>
      <c r="BF130" s="215">
        <f>IF(N130="snížená",J130,0)</f>
        <v>0</v>
      </c>
      <c r="BG130" s="215">
        <f>IF(N130="zákl. přenesená",J130,0)</f>
        <v>0</v>
      </c>
      <c r="BH130" s="215">
        <f>IF(N130="sníž. přenesená",J130,0)</f>
        <v>0</v>
      </c>
      <c r="BI130" s="215">
        <f>IF(N130="nulová",J130,0)</f>
        <v>0</v>
      </c>
      <c r="BJ130" s="15" t="s">
        <v>83</v>
      </c>
      <c r="BK130" s="215">
        <f>ROUND(I130*H130,2)</f>
        <v>0</v>
      </c>
      <c r="BL130" s="15" t="s">
        <v>177</v>
      </c>
      <c r="BM130" s="15" t="s">
        <v>778</v>
      </c>
    </row>
    <row r="131" s="12" customFormat="1">
      <c r="B131" s="229"/>
      <c r="C131" s="230"/>
      <c r="D131" s="216" t="s">
        <v>181</v>
      </c>
      <c r="E131" s="231" t="s">
        <v>1</v>
      </c>
      <c r="F131" s="232" t="s">
        <v>779</v>
      </c>
      <c r="G131" s="230"/>
      <c r="H131" s="233">
        <v>100</v>
      </c>
      <c r="I131" s="234"/>
      <c r="J131" s="230"/>
      <c r="K131" s="230"/>
      <c r="L131" s="235"/>
      <c r="M131" s="236"/>
      <c r="N131" s="237"/>
      <c r="O131" s="237"/>
      <c r="P131" s="237"/>
      <c r="Q131" s="237"/>
      <c r="R131" s="237"/>
      <c r="S131" s="237"/>
      <c r="T131" s="238"/>
      <c r="AT131" s="239" t="s">
        <v>181</v>
      </c>
      <c r="AU131" s="239" t="s">
        <v>85</v>
      </c>
      <c r="AV131" s="12" t="s">
        <v>85</v>
      </c>
      <c r="AW131" s="12" t="s">
        <v>36</v>
      </c>
      <c r="AX131" s="12" t="s">
        <v>83</v>
      </c>
      <c r="AY131" s="239" t="s">
        <v>170</v>
      </c>
    </row>
    <row r="132" s="1" customFormat="1" ht="16.5" customHeight="1">
      <c r="B132" s="36"/>
      <c r="C132" s="204" t="s">
        <v>276</v>
      </c>
      <c r="D132" s="204" t="s">
        <v>172</v>
      </c>
      <c r="E132" s="205" t="s">
        <v>780</v>
      </c>
      <c r="F132" s="206" t="s">
        <v>781</v>
      </c>
      <c r="G132" s="207" t="s">
        <v>434</v>
      </c>
      <c r="H132" s="208">
        <v>100</v>
      </c>
      <c r="I132" s="209"/>
      <c r="J132" s="210">
        <f>ROUND(I132*H132,2)</f>
        <v>0</v>
      </c>
      <c r="K132" s="206" t="s">
        <v>176</v>
      </c>
      <c r="L132" s="41"/>
      <c r="M132" s="211" t="s">
        <v>1</v>
      </c>
      <c r="N132" s="212" t="s">
        <v>46</v>
      </c>
      <c r="O132" s="77"/>
      <c r="P132" s="213">
        <f>O132*H132</f>
        <v>0</v>
      </c>
      <c r="Q132" s="213">
        <v>0</v>
      </c>
      <c r="R132" s="213">
        <f>Q132*H132</f>
        <v>0</v>
      </c>
      <c r="S132" s="213">
        <v>0</v>
      </c>
      <c r="T132" s="214">
        <f>S132*H132</f>
        <v>0</v>
      </c>
      <c r="AR132" s="15" t="s">
        <v>177</v>
      </c>
      <c r="AT132" s="15" t="s">
        <v>172</v>
      </c>
      <c r="AU132" s="15" t="s">
        <v>85</v>
      </c>
      <c r="AY132" s="15" t="s">
        <v>170</v>
      </c>
      <c r="BE132" s="215">
        <f>IF(N132="základní",J132,0)</f>
        <v>0</v>
      </c>
      <c r="BF132" s="215">
        <f>IF(N132="snížená",J132,0)</f>
        <v>0</v>
      </c>
      <c r="BG132" s="215">
        <f>IF(N132="zákl. přenesená",J132,0)</f>
        <v>0</v>
      </c>
      <c r="BH132" s="215">
        <f>IF(N132="sníž. přenesená",J132,0)</f>
        <v>0</v>
      </c>
      <c r="BI132" s="215">
        <f>IF(N132="nulová",J132,0)</f>
        <v>0</v>
      </c>
      <c r="BJ132" s="15" t="s">
        <v>83</v>
      </c>
      <c r="BK132" s="215">
        <f>ROUND(I132*H132,2)</f>
        <v>0</v>
      </c>
      <c r="BL132" s="15" t="s">
        <v>177</v>
      </c>
      <c r="BM132" s="15" t="s">
        <v>782</v>
      </c>
    </row>
    <row r="133" s="12" customFormat="1">
      <c r="B133" s="229"/>
      <c r="C133" s="230"/>
      <c r="D133" s="216" t="s">
        <v>181</v>
      </c>
      <c r="E133" s="231" t="s">
        <v>1</v>
      </c>
      <c r="F133" s="232" t="s">
        <v>779</v>
      </c>
      <c r="G133" s="230"/>
      <c r="H133" s="233">
        <v>100</v>
      </c>
      <c r="I133" s="234"/>
      <c r="J133" s="230"/>
      <c r="K133" s="230"/>
      <c r="L133" s="235"/>
      <c r="M133" s="236"/>
      <c r="N133" s="237"/>
      <c r="O133" s="237"/>
      <c r="P133" s="237"/>
      <c r="Q133" s="237"/>
      <c r="R133" s="237"/>
      <c r="S133" s="237"/>
      <c r="T133" s="238"/>
      <c r="AT133" s="239" t="s">
        <v>181</v>
      </c>
      <c r="AU133" s="239" t="s">
        <v>85</v>
      </c>
      <c r="AV133" s="12" t="s">
        <v>85</v>
      </c>
      <c r="AW133" s="12" t="s">
        <v>36</v>
      </c>
      <c r="AX133" s="12" t="s">
        <v>83</v>
      </c>
      <c r="AY133" s="239" t="s">
        <v>170</v>
      </c>
    </row>
    <row r="134" s="1" customFormat="1" ht="16.5" customHeight="1">
      <c r="B134" s="36"/>
      <c r="C134" s="204" t="s">
        <v>282</v>
      </c>
      <c r="D134" s="204" t="s">
        <v>172</v>
      </c>
      <c r="E134" s="205" t="s">
        <v>783</v>
      </c>
      <c r="F134" s="206" t="s">
        <v>784</v>
      </c>
      <c r="G134" s="207" t="s">
        <v>175</v>
      </c>
      <c r="H134" s="208">
        <v>230</v>
      </c>
      <c r="I134" s="209"/>
      <c r="J134" s="210">
        <f>ROUND(I134*H134,2)</f>
        <v>0</v>
      </c>
      <c r="K134" s="206" t="s">
        <v>1</v>
      </c>
      <c r="L134" s="41"/>
      <c r="M134" s="211" t="s">
        <v>1</v>
      </c>
      <c r="N134" s="212" t="s">
        <v>46</v>
      </c>
      <c r="O134" s="77"/>
      <c r="P134" s="213">
        <f>O134*H134</f>
        <v>0</v>
      </c>
      <c r="Q134" s="213">
        <v>0</v>
      </c>
      <c r="R134" s="213">
        <f>Q134*H134</f>
        <v>0</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785</v>
      </c>
    </row>
    <row r="135" s="12" customFormat="1">
      <c r="B135" s="229"/>
      <c r="C135" s="230"/>
      <c r="D135" s="216" t="s">
        <v>181</v>
      </c>
      <c r="E135" s="231" t="s">
        <v>1</v>
      </c>
      <c r="F135" s="232" t="s">
        <v>786</v>
      </c>
      <c r="G135" s="230"/>
      <c r="H135" s="233">
        <v>230</v>
      </c>
      <c r="I135" s="234"/>
      <c r="J135" s="230"/>
      <c r="K135" s="230"/>
      <c r="L135" s="235"/>
      <c r="M135" s="236"/>
      <c r="N135" s="237"/>
      <c r="O135" s="237"/>
      <c r="P135" s="237"/>
      <c r="Q135" s="237"/>
      <c r="R135" s="237"/>
      <c r="S135" s="237"/>
      <c r="T135" s="238"/>
      <c r="AT135" s="239" t="s">
        <v>181</v>
      </c>
      <c r="AU135" s="239" t="s">
        <v>85</v>
      </c>
      <c r="AV135" s="12" t="s">
        <v>85</v>
      </c>
      <c r="AW135" s="12" t="s">
        <v>36</v>
      </c>
      <c r="AX135" s="12" t="s">
        <v>83</v>
      </c>
      <c r="AY135" s="239" t="s">
        <v>170</v>
      </c>
    </row>
    <row r="136" s="1" customFormat="1" ht="16.5" customHeight="1">
      <c r="B136" s="36"/>
      <c r="C136" s="204" t="s">
        <v>288</v>
      </c>
      <c r="D136" s="204" t="s">
        <v>172</v>
      </c>
      <c r="E136" s="205" t="s">
        <v>787</v>
      </c>
      <c r="F136" s="206" t="s">
        <v>788</v>
      </c>
      <c r="G136" s="207" t="s">
        <v>434</v>
      </c>
      <c r="H136" s="208">
        <v>32</v>
      </c>
      <c r="I136" s="209"/>
      <c r="J136" s="210">
        <f>ROUND(I136*H136,2)</f>
        <v>0</v>
      </c>
      <c r="K136" s="206" t="s">
        <v>1</v>
      </c>
      <c r="L136" s="41"/>
      <c r="M136" s="211" t="s">
        <v>1</v>
      </c>
      <c r="N136" s="212" t="s">
        <v>46</v>
      </c>
      <c r="O136" s="77"/>
      <c r="P136" s="213">
        <f>O136*H136</f>
        <v>0</v>
      </c>
      <c r="Q136" s="213">
        <v>0</v>
      </c>
      <c r="R136" s="213">
        <f>Q136*H136</f>
        <v>0</v>
      </c>
      <c r="S136" s="213">
        <v>0</v>
      </c>
      <c r="T136" s="214">
        <f>S136*H136</f>
        <v>0</v>
      </c>
      <c r="AR136" s="15" t="s">
        <v>177</v>
      </c>
      <c r="AT136" s="15" t="s">
        <v>172</v>
      </c>
      <c r="AU136" s="15" t="s">
        <v>85</v>
      </c>
      <c r="AY136" s="15" t="s">
        <v>170</v>
      </c>
      <c r="BE136" s="215">
        <f>IF(N136="základní",J136,0)</f>
        <v>0</v>
      </c>
      <c r="BF136" s="215">
        <f>IF(N136="snížená",J136,0)</f>
        <v>0</v>
      </c>
      <c r="BG136" s="215">
        <f>IF(N136="zákl. přenesená",J136,0)</f>
        <v>0</v>
      </c>
      <c r="BH136" s="215">
        <f>IF(N136="sníž. přenesená",J136,0)</f>
        <v>0</v>
      </c>
      <c r="BI136" s="215">
        <f>IF(N136="nulová",J136,0)</f>
        <v>0</v>
      </c>
      <c r="BJ136" s="15" t="s">
        <v>83</v>
      </c>
      <c r="BK136" s="215">
        <f>ROUND(I136*H136,2)</f>
        <v>0</v>
      </c>
      <c r="BL136" s="15" t="s">
        <v>177</v>
      </c>
      <c r="BM136" s="15" t="s">
        <v>789</v>
      </c>
    </row>
    <row r="137" s="12" customFormat="1">
      <c r="B137" s="229"/>
      <c r="C137" s="230"/>
      <c r="D137" s="216" t="s">
        <v>181</v>
      </c>
      <c r="E137" s="231" t="s">
        <v>1</v>
      </c>
      <c r="F137" s="232" t="s">
        <v>790</v>
      </c>
      <c r="G137" s="230"/>
      <c r="H137" s="233">
        <v>32</v>
      </c>
      <c r="I137" s="234"/>
      <c r="J137" s="230"/>
      <c r="K137" s="230"/>
      <c r="L137" s="235"/>
      <c r="M137" s="236"/>
      <c r="N137" s="237"/>
      <c r="O137" s="237"/>
      <c r="P137" s="237"/>
      <c r="Q137" s="237"/>
      <c r="R137" s="237"/>
      <c r="S137" s="237"/>
      <c r="T137" s="238"/>
      <c r="AT137" s="239" t="s">
        <v>181</v>
      </c>
      <c r="AU137" s="239" t="s">
        <v>85</v>
      </c>
      <c r="AV137" s="12" t="s">
        <v>85</v>
      </c>
      <c r="AW137" s="12" t="s">
        <v>36</v>
      </c>
      <c r="AX137" s="12" t="s">
        <v>83</v>
      </c>
      <c r="AY137" s="239" t="s">
        <v>170</v>
      </c>
    </row>
    <row r="138" s="1" customFormat="1" ht="16.5" customHeight="1">
      <c r="B138" s="36"/>
      <c r="C138" s="204" t="s">
        <v>7</v>
      </c>
      <c r="D138" s="204" t="s">
        <v>172</v>
      </c>
      <c r="E138" s="205" t="s">
        <v>791</v>
      </c>
      <c r="F138" s="206" t="s">
        <v>792</v>
      </c>
      <c r="G138" s="207" t="s">
        <v>434</v>
      </c>
      <c r="H138" s="208">
        <v>1513</v>
      </c>
      <c r="I138" s="209"/>
      <c r="J138" s="210">
        <f>ROUND(I138*H138,2)</f>
        <v>0</v>
      </c>
      <c r="K138" s="206" t="s">
        <v>1</v>
      </c>
      <c r="L138" s="41"/>
      <c r="M138" s="211" t="s">
        <v>1</v>
      </c>
      <c r="N138" s="212" t="s">
        <v>46</v>
      </c>
      <c r="O138" s="77"/>
      <c r="P138" s="213">
        <f>O138*H138</f>
        <v>0</v>
      </c>
      <c r="Q138" s="213">
        <v>0</v>
      </c>
      <c r="R138" s="213">
        <f>Q138*H138</f>
        <v>0</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793</v>
      </c>
    </row>
    <row r="139" s="12" customFormat="1">
      <c r="B139" s="229"/>
      <c r="C139" s="230"/>
      <c r="D139" s="216" t="s">
        <v>181</v>
      </c>
      <c r="E139" s="231" t="s">
        <v>1</v>
      </c>
      <c r="F139" s="232" t="s">
        <v>794</v>
      </c>
      <c r="G139" s="230"/>
      <c r="H139" s="233">
        <v>1513</v>
      </c>
      <c r="I139" s="234"/>
      <c r="J139" s="230"/>
      <c r="K139" s="230"/>
      <c r="L139" s="235"/>
      <c r="M139" s="236"/>
      <c r="N139" s="237"/>
      <c r="O139" s="237"/>
      <c r="P139" s="237"/>
      <c r="Q139" s="237"/>
      <c r="R139" s="237"/>
      <c r="S139" s="237"/>
      <c r="T139" s="238"/>
      <c r="AT139" s="239" t="s">
        <v>181</v>
      </c>
      <c r="AU139" s="239" t="s">
        <v>85</v>
      </c>
      <c r="AV139" s="12" t="s">
        <v>85</v>
      </c>
      <c r="AW139" s="12" t="s">
        <v>36</v>
      </c>
      <c r="AX139" s="12" t="s">
        <v>83</v>
      </c>
      <c r="AY139" s="239" t="s">
        <v>170</v>
      </c>
    </row>
    <row r="140" s="1" customFormat="1" ht="16.5" customHeight="1">
      <c r="B140" s="36"/>
      <c r="C140" s="251" t="s">
        <v>298</v>
      </c>
      <c r="D140" s="251" t="s">
        <v>386</v>
      </c>
      <c r="E140" s="252" t="s">
        <v>795</v>
      </c>
      <c r="F140" s="253" t="s">
        <v>796</v>
      </c>
      <c r="G140" s="254" t="s">
        <v>434</v>
      </c>
      <c r="H140" s="255">
        <v>32</v>
      </c>
      <c r="I140" s="256"/>
      <c r="J140" s="257">
        <f>ROUND(I140*H140,2)</f>
        <v>0</v>
      </c>
      <c r="K140" s="253" t="s">
        <v>1</v>
      </c>
      <c r="L140" s="258"/>
      <c r="M140" s="259" t="s">
        <v>1</v>
      </c>
      <c r="N140" s="260" t="s">
        <v>46</v>
      </c>
      <c r="O140" s="77"/>
      <c r="P140" s="213">
        <f>O140*H140</f>
        <v>0</v>
      </c>
      <c r="Q140" s="213">
        <v>0</v>
      </c>
      <c r="R140" s="213">
        <f>Q140*H140</f>
        <v>0</v>
      </c>
      <c r="S140" s="213">
        <v>0</v>
      </c>
      <c r="T140" s="214">
        <f>S140*H140</f>
        <v>0</v>
      </c>
      <c r="AR140" s="15" t="s">
        <v>217</v>
      </c>
      <c r="AT140" s="15" t="s">
        <v>386</v>
      </c>
      <c r="AU140" s="15" t="s">
        <v>85</v>
      </c>
      <c r="AY140" s="15" t="s">
        <v>170</v>
      </c>
      <c r="BE140" s="215">
        <f>IF(N140="základní",J140,0)</f>
        <v>0</v>
      </c>
      <c r="BF140" s="215">
        <f>IF(N140="snížená",J140,0)</f>
        <v>0</v>
      </c>
      <c r="BG140" s="215">
        <f>IF(N140="zákl. přenesená",J140,0)</f>
        <v>0</v>
      </c>
      <c r="BH140" s="215">
        <f>IF(N140="sníž. přenesená",J140,0)</f>
        <v>0</v>
      </c>
      <c r="BI140" s="215">
        <f>IF(N140="nulová",J140,0)</f>
        <v>0</v>
      </c>
      <c r="BJ140" s="15" t="s">
        <v>83</v>
      </c>
      <c r="BK140" s="215">
        <f>ROUND(I140*H140,2)</f>
        <v>0</v>
      </c>
      <c r="BL140" s="15" t="s">
        <v>177</v>
      </c>
      <c r="BM140" s="15" t="s">
        <v>797</v>
      </c>
    </row>
    <row r="141" s="12" customFormat="1">
      <c r="B141" s="229"/>
      <c r="C141" s="230"/>
      <c r="D141" s="216" t="s">
        <v>181</v>
      </c>
      <c r="E141" s="231" t="s">
        <v>1</v>
      </c>
      <c r="F141" s="232" t="s">
        <v>798</v>
      </c>
      <c r="G141" s="230"/>
      <c r="H141" s="233">
        <v>32</v>
      </c>
      <c r="I141" s="234"/>
      <c r="J141" s="230"/>
      <c r="K141" s="230"/>
      <c r="L141" s="235"/>
      <c r="M141" s="236"/>
      <c r="N141" s="237"/>
      <c r="O141" s="237"/>
      <c r="P141" s="237"/>
      <c r="Q141" s="237"/>
      <c r="R141" s="237"/>
      <c r="S141" s="237"/>
      <c r="T141" s="238"/>
      <c r="AT141" s="239" t="s">
        <v>181</v>
      </c>
      <c r="AU141" s="239" t="s">
        <v>85</v>
      </c>
      <c r="AV141" s="12" t="s">
        <v>85</v>
      </c>
      <c r="AW141" s="12" t="s">
        <v>36</v>
      </c>
      <c r="AX141" s="12" t="s">
        <v>83</v>
      </c>
      <c r="AY141" s="239" t="s">
        <v>170</v>
      </c>
    </row>
    <row r="142" s="1" customFormat="1" ht="16.5" customHeight="1">
      <c r="B142" s="36"/>
      <c r="C142" s="204" t="s">
        <v>305</v>
      </c>
      <c r="D142" s="204" t="s">
        <v>172</v>
      </c>
      <c r="E142" s="205" t="s">
        <v>799</v>
      </c>
      <c r="F142" s="206" t="s">
        <v>800</v>
      </c>
      <c r="G142" s="207" t="s">
        <v>206</v>
      </c>
      <c r="H142" s="208">
        <v>28</v>
      </c>
      <c r="I142" s="209"/>
      <c r="J142" s="210">
        <f>ROUND(I142*H142,2)</f>
        <v>0</v>
      </c>
      <c r="K142" s="206" t="s">
        <v>1</v>
      </c>
      <c r="L142" s="41"/>
      <c r="M142" s="211" t="s">
        <v>1</v>
      </c>
      <c r="N142" s="212" t="s">
        <v>46</v>
      </c>
      <c r="O142" s="77"/>
      <c r="P142" s="213">
        <f>O142*H142</f>
        <v>0</v>
      </c>
      <c r="Q142" s="213">
        <v>0.02741</v>
      </c>
      <c r="R142" s="213">
        <f>Q142*H142</f>
        <v>0.76748000000000005</v>
      </c>
      <c r="S142" s="213">
        <v>0</v>
      </c>
      <c r="T142" s="214">
        <f>S142*H142</f>
        <v>0</v>
      </c>
      <c r="AR142" s="15" t="s">
        <v>177</v>
      </c>
      <c r="AT142" s="15" t="s">
        <v>172</v>
      </c>
      <c r="AU142" s="15" t="s">
        <v>85</v>
      </c>
      <c r="AY142" s="15" t="s">
        <v>170</v>
      </c>
      <c r="BE142" s="215">
        <f>IF(N142="základní",J142,0)</f>
        <v>0</v>
      </c>
      <c r="BF142" s="215">
        <f>IF(N142="snížená",J142,0)</f>
        <v>0</v>
      </c>
      <c r="BG142" s="215">
        <f>IF(N142="zákl. přenesená",J142,0)</f>
        <v>0</v>
      </c>
      <c r="BH142" s="215">
        <f>IF(N142="sníž. přenesená",J142,0)</f>
        <v>0</v>
      </c>
      <c r="BI142" s="215">
        <f>IF(N142="nulová",J142,0)</f>
        <v>0</v>
      </c>
      <c r="BJ142" s="15" t="s">
        <v>83</v>
      </c>
      <c r="BK142" s="215">
        <f>ROUND(I142*H142,2)</f>
        <v>0</v>
      </c>
      <c r="BL142" s="15" t="s">
        <v>177</v>
      </c>
      <c r="BM142" s="15" t="s">
        <v>801</v>
      </c>
    </row>
    <row r="143" s="1" customFormat="1">
      <c r="B143" s="36"/>
      <c r="C143" s="37"/>
      <c r="D143" s="216" t="s">
        <v>179</v>
      </c>
      <c r="E143" s="37"/>
      <c r="F143" s="217" t="s">
        <v>802</v>
      </c>
      <c r="G143" s="37"/>
      <c r="H143" s="37"/>
      <c r="I143" s="130"/>
      <c r="J143" s="37"/>
      <c r="K143" s="37"/>
      <c r="L143" s="41"/>
      <c r="M143" s="218"/>
      <c r="N143" s="77"/>
      <c r="O143" s="77"/>
      <c r="P143" s="77"/>
      <c r="Q143" s="77"/>
      <c r="R143" s="77"/>
      <c r="S143" s="77"/>
      <c r="T143" s="78"/>
      <c r="AT143" s="15" t="s">
        <v>179</v>
      </c>
      <c r="AU143" s="15" t="s">
        <v>85</v>
      </c>
    </row>
    <row r="144" s="12" customFormat="1">
      <c r="B144" s="229"/>
      <c r="C144" s="230"/>
      <c r="D144" s="216" t="s">
        <v>181</v>
      </c>
      <c r="E144" s="231" t="s">
        <v>1</v>
      </c>
      <c r="F144" s="232" t="s">
        <v>803</v>
      </c>
      <c r="G144" s="230"/>
      <c r="H144" s="233">
        <v>28</v>
      </c>
      <c r="I144" s="234"/>
      <c r="J144" s="230"/>
      <c r="K144" s="230"/>
      <c r="L144" s="235"/>
      <c r="M144" s="261"/>
      <c r="N144" s="262"/>
      <c r="O144" s="262"/>
      <c r="P144" s="262"/>
      <c r="Q144" s="262"/>
      <c r="R144" s="262"/>
      <c r="S144" s="262"/>
      <c r="T144" s="263"/>
      <c r="AT144" s="239" t="s">
        <v>181</v>
      </c>
      <c r="AU144" s="239" t="s">
        <v>85</v>
      </c>
      <c r="AV144" s="12" t="s">
        <v>85</v>
      </c>
      <c r="AW144" s="12" t="s">
        <v>36</v>
      </c>
      <c r="AX144" s="12" t="s">
        <v>83</v>
      </c>
      <c r="AY144" s="239" t="s">
        <v>170</v>
      </c>
    </row>
    <row r="145" s="1" customFormat="1" ht="6.96" customHeight="1">
      <c r="B145" s="55"/>
      <c r="C145" s="56"/>
      <c r="D145" s="56"/>
      <c r="E145" s="56"/>
      <c r="F145" s="56"/>
      <c r="G145" s="56"/>
      <c r="H145" s="56"/>
      <c r="I145" s="154"/>
      <c r="J145" s="56"/>
      <c r="K145" s="56"/>
      <c r="L145" s="41"/>
    </row>
  </sheetData>
  <sheetProtection sheet="1" autoFilter="0" formatColumns="0" formatRows="0" objects="1" scenarios="1" spinCount="100000" saltValue="IrkNELjfES2Zi4i6aSWCODalrQtab3gGNTUq+/ijCK5Y/qi+RawzuDnMBpWu6icr4MLeGpQKKBnGuujsY3JtHQ==" hashValue="kDQqCdpzRwVfvWdYnvNqgpU1lfAwjcAMZ/xyOwkBaKKwRVIsYnn2KPBD7sqCPQCMp/heaNH3/tSHSYW1eP4J8A==" algorithmName="SHA-512" password="CC35"/>
  <autoFilter ref="C80:K144"/>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94</v>
      </c>
    </row>
    <row r="3" ht="6.96" customHeight="1">
      <c r="B3" s="124"/>
      <c r="C3" s="125"/>
      <c r="D3" s="125"/>
      <c r="E3" s="125"/>
      <c r="F3" s="125"/>
      <c r="G3" s="125"/>
      <c r="H3" s="125"/>
      <c r="I3" s="126"/>
      <c r="J3" s="125"/>
      <c r="K3" s="125"/>
      <c r="L3" s="18"/>
      <c r="AT3" s="15" t="s">
        <v>85</v>
      </c>
    </row>
    <row r="4" ht="24.96" customHeight="1">
      <c r="B4" s="18"/>
      <c r="D4" s="127" t="s">
        <v>104</v>
      </c>
      <c r="L4" s="18"/>
      <c r="M4" s="22" t="s">
        <v>10</v>
      </c>
      <c r="AT4" s="15" t="s">
        <v>4</v>
      </c>
    </row>
    <row r="5" ht="6.96" customHeight="1">
      <c r="B5" s="18"/>
      <c r="L5" s="18"/>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804</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ROUND(J103,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ROUND((SUM(BE103:BE250)),  2)</f>
        <v>0</v>
      </c>
      <c r="I33" s="143">
        <v>0.20999999999999999</v>
      </c>
      <c r="J33" s="142">
        <f>ROUND(((SUM(BE103:BE250))*I33),  2)</f>
        <v>0</v>
      </c>
      <c r="L33" s="41"/>
    </row>
    <row r="34" s="1" customFormat="1" ht="14.4" customHeight="1">
      <c r="B34" s="41"/>
      <c r="E34" s="128" t="s">
        <v>47</v>
      </c>
      <c r="F34" s="142">
        <f>ROUND((SUM(BF103:BF250)),  2)</f>
        <v>0</v>
      </c>
      <c r="I34" s="143">
        <v>0.14999999999999999</v>
      </c>
      <c r="J34" s="142">
        <f>ROUND(((SUM(BF103:BF250))*I34),  2)</f>
        <v>0</v>
      </c>
      <c r="L34" s="41"/>
    </row>
    <row r="35" hidden="1" s="1" customFormat="1" ht="14.4" customHeight="1">
      <c r="B35" s="41"/>
      <c r="E35" s="128" t="s">
        <v>48</v>
      </c>
      <c r="F35" s="142">
        <f>ROUND((SUM(BG103:BG250)),  2)</f>
        <v>0</v>
      </c>
      <c r="I35" s="143">
        <v>0.20999999999999999</v>
      </c>
      <c r="J35" s="142">
        <f>0</f>
        <v>0</v>
      </c>
      <c r="L35" s="41"/>
    </row>
    <row r="36" hidden="1" s="1" customFormat="1" ht="14.4" customHeight="1">
      <c r="B36" s="41"/>
      <c r="E36" s="128" t="s">
        <v>49</v>
      </c>
      <c r="F36" s="142">
        <f>ROUND((SUM(BH103:BH250)),  2)</f>
        <v>0</v>
      </c>
      <c r="I36" s="143">
        <v>0.14999999999999999</v>
      </c>
      <c r="J36" s="142">
        <f>0</f>
        <v>0</v>
      </c>
      <c r="L36" s="41"/>
    </row>
    <row r="37" hidden="1" s="1" customFormat="1" ht="14.4" customHeight="1">
      <c r="B37" s="41"/>
      <c r="E37" s="128" t="s">
        <v>50</v>
      </c>
      <c r="F37" s="142">
        <f>ROUND((SUM(BI103:BI250)),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D.2 - Úpravy SSZ v rámci DIO</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J103</f>
        <v>0</v>
      </c>
      <c r="K59" s="37"/>
      <c r="L59" s="41"/>
      <c r="AU59" s="15" t="s">
        <v>141</v>
      </c>
    </row>
    <row r="60" s="7" customFormat="1" ht="24.96" customHeight="1">
      <c r="B60" s="164"/>
      <c r="C60" s="165"/>
      <c r="D60" s="166" t="s">
        <v>805</v>
      </c>
      <c r="E60" s="167"/>
      <c r="F60" s="167"/>
      <c r="G60" s="167"/>
      <c r="H60" s="167"/>
      <c r="I60" s="168"/>
      <c r="J60" s="169">
        <f>J104</f>
        <v>0</v>
      </c>
      <c r="K60" s="165"/>
      <c r="L60" s="170"/>
    </row>
    <row r="61" s="8" customFormat="1" ht="19.92" customHeight="1">
      <c r="B61" s="171"/>
      <c r="C61" s="172"/>
      <c r="D61" s="173" t="s">
        <v>806</v>
      </c>
      <c r="E61" s="174"/>
      <c r="F61" s="174"/>
      <c r="G61" s="174"/>
      <c r="H61" s="174"/>
      <c r="I61" s="175"/>
      <c r="J61" s="176">
        <f>J105</f>
        <v>0</v>
      </c>
      <c r="K61" s="172"/>
      <c r="L61" s="177"/>
    </row>
    <row r="62" s="8" customFormat="1" ht="19.92" customHeight="1">
      <c r="B62" s="171"/>
      <c r="C62" s="172"/>
      <c r="D62" s="173" t="s">
        <v>807</v>
      </c>
      <c r="E62" s="174"/>
      <c r="F62" s="174"/>
      <c r="G62" s="174"/>
      <c r="H62" s="174"/>
      <c r="I62" s="175"/>
      <c r="J62" s="176">
        <f>J110</f>
        <v>0</v>
      </c>
      <c r="K62" s="172"/>
      <c r="L62" s="177"/>
    </row>
    <row r="63" s="8" customFormat="1" ht="19.92" customHeight="1">
      <c r="B63" s="171"/>
      <c r="C63" s="172"/>
      <c r="D63" s="173" t="s">
        <v>808</v>
      </c>
      <c r="E63" s="174"/>
      <c r="F63" s="174"/>
      <c r="G63" s="174"/>
      <c r="H63" s="174"/>
      <c r="I63" s="175"/>
      <c r="J63" s="176">
        <f>J115</f>
        <v>0</v>
      </c>
      <c r="K63" s="172"/>
      <c r="L63" s="177"/>
    </row>
    <row r="64" s="7" customFormat="1" ht="24.96" customHeight="1">
      <c r="B64" s="164"/>
      <c r="C64" s="165"/>
      <c r="D64" s="166" t="s">
        <v>809</v>
      </c>
      <c r="E64" s="167"/>
      <c r="F64" s="167"/>
      <c r="G64" s="167"/>
      <c r="H64" s="167"/>
      <c r="I64" s="168"/>
      <c r="J64" s="169">
        <f>J121</f>
        <v>0</v>
      </c>
      <c r="K64" s="165"/>
      <c r="L64" s="170"/>
    </row>
    <row r="65" s="8" customFormat="1" ht="19.92" customHeight="1">
      <c r="B65" s="171"/>
      <c r="C65" s="172"/>
      <c r="D65" s="173" t="s">
        <v>806</v>
      </c>
      <c r="E65" s="174"/>
      <c r="F65" s="174"/>
      <c r="G65" s="174"/>
      <c r="H65" s="174"/>
      <c r="I65" s="175"/>
      <c r="J65" s="176">
        <f>J122</f>
        <v>0</v>
      </c>
      <c r="K65" s="172"/>
      <c r="L65" s="177"/>
    </row>
    <row r="66" s="8" customFormat="1" ht="19.92" customHeight="1">
      <c r="B66" s="171"/>
      <c r="C66" s="172"/>
      <c r="D66" s="173" t="s">
        <v>807</v>
      </c>
      <c r="E66" s="174"/>
      <c r="F66" s="174"/>
      <c r="G66" s="174"/>
      <c r="H66" s="174"/>
      <c r="I66" s="175"/>
      <c r="J66" s="176">
        <f>J127</f>
        <v>0</v>
      </c>
      <c r="K66" s="172"/>
      <c r="L66" s="177"/>
    </row>
    <row r="67" s="8" customFormat="1" ht="19.92" customHeight="1">
      <c r="B67" s="171"/>
      <c r="C67" s="172"/>
      <c r="D67" s="173" t="s">
        <v>808</v>
      </c>
      <c r="E67" s="174"/>
      <c r="F67" s="174"/>
      <c r="G67" s="174"/>
      <c r="H67" s="174"/>
      <c r="I67" s="175"/>
      <c r="J67" s="176">
        <f>J141</f>
        <v>0</v>
      </c>
      <c r="K67" s="172"/>
      <c r="L67" s="177"/>
    </row>
    <row r="68" s="7" customFormat="1" ht="24.96" customHeight="1">
      <c r="B68" s="164"/>
      <c r="C68" s="165"/>
      <c r="D68" s="166" t="s">
        <v>810</v>
      </c>
      <c r="E68" s="167"/>
      <c r="F68" s="167"/>
      <c r="G68" s="167"/>
      <c r="H68" s="167"/>
      <c r="I68" s="168"/>
      <c r="J68" s="169">
        <f>J148</f>
        <v>0</v>
      </c>
      <c r="K68" s="165"/>
      <c r="L68" s="170"/>
    </row>
    <row r="69" s="8" customFormat="1" ht="19.92" customHeight="1">
      <c r="B69" s="171"/>
      <c r="C69" s="172"/>
      <c r="D69" s="173" t="s">
        <v>806</v>
      </c>
      <c r="E69" s="174"/>
      <c r="F69" s="174"/>
      <c r="G69" s="174"/>
      <c r="H69" s="174"/>
      <c r="I69" s="175"/>
      <c r="J69" s="176">
        <f>J149</f>
        <v>0</v>
      </c>
      <c r="K69" s="172"/>
      <c r="L69" s="177"/>
    </row>
    <row r="70" s="8" customFormat="1" ht="19.92" customHeight="1">
      <c r="B70" s="171"/>
      <c r="C70" s="172"/>
      <c r="D70" s="173" t="s">
        <v>807</v>
      </c>
      <c r="E70" s="174"/>
      <c r="F70" s="174"/>
      <c r="G70" s="174"/>
      <c r="H70" s="174"/>
      <c r="I70" s="175"/>
      <c r="J70" s="176">
        <f>J151</f>
        <v>0</v>
      </c>
      <c r="K70" s="172"/>
      <c r="L70" s="177"/>
    </row>
    <row r="71" s="8" customFormat="1" ht="19.92" customHeight="1">
      <c r="B71" s="171"/>
      <c r="C71" s="172"/>
      <c r="D71" s="173" t="s">
        <v>808</v>
      </c>
      <c r="E71" s="174"/>
      <c r="F71" s="174"/>
      <c r="G71" s="174"/>
      <c r="H71" s="174"/>
      <c r="I71" s="175"/>
      <c r="J71" s="176">
        <f>J166</f>
        <v>0</v>
      </c>
      <c r="K71" s="172"/>
      <c r="L71" s="177"/>
    </row>
    <row r="72" s="7" customFormat="1" ht="24.96" customHeight="1">
      <c r="B72" s="164"/>
      <c r="C72" s="165"/>
      <c r="D72" s="166" t="s">
        <v>811</v>
      </c>
      <c r="E72" s="167"/>
      <c r="F72" s="167"/>
      <c r="G72" s="167"/>
      <c r="H72" s="167"/>
      <c r="I72" s="168"/>
      <c r="J72" s="169">
        <f>J170</f>
        <v>0</v>
      </c>
      <c r="K72" s="165"/>
      <c r="L72" s="170"/>
    </row>
    <row r="73" s="8" customFormat="1" ht="19.92" customHeight="1">
      <c r="B73" s="171"/>
      <c r="C73" s="172"/>
      <c r="D73" s="173" t="s">
        <v>806</v>
      </c>
      <c r="E73" s="174"/>
      <c r="F73" s="174"/>
      <c r="G73" s="174"/>
      <c r="H73" s="174"/>
      <c r="I73" s="175"/>
      <c r="J73" s="176">
        <f>J171</f>
        <v>0</v>
      </c>
      <c r="K73" s="172"/>
      <c r="L73" s="177"/>
    </row>
    <row r="74" s="8" customFormat="1" ht="19.92" customHeight="1">
      <c r="B74" s="171"/>
      <c r="C74" s="172"/>
      <c r="D74" s="173" t="s">
        <v>807</v>
      </c>
      <c r="E74" s="174"/>
      <c r="F74" s="174"/>
      <c r="G74" s="174"/>
      <c r="H74" s="174"/>
      <c r="I74" s="175"/>
      <c r="J74" s="176">
        <f>J173</f>
        <v>0</v>
      </c>
      <c r="K74" s="172"/>
      <c r="L74" s="177"/>
    </row>
    <row r="75" s="8" customFormat="1" ht="19.92" customHeight="1">
      <c r="B75" s="171"/>
      <c r="C75" s="172"/>
      <c r="D75" s="173" t="s">
        <v>808</v>
      </c>
      <c r="E75" s="174"/>
      <c r="F75" s="174"/>
      <c r="G75" s="174"/>
      <c r="H75" s="174"/>
      <c r="I75" s="175"/>
      <c r="J75" s="176">
        <f>J188</f>
        <v>0</v>
      </c>
      <c r="K75" s="172"/>
      <c r="L75" s="177"/>
    </row>
    <row r="76" s="7" customFormat="1" ht="24.96" customHeight="1">
      <c r="B76" s="164"/>
      <c r="C76" s="165"/>
      <c r="D76" s="166" t="s">
        <v>812</v>
      </c>
      <c r="E76" s="167"/>
      <c r="F76" s="167"/>
      <c r="G76" s="167"/>
      <c r="H76" s="167"/>
      <c r="I76" s="168"/>
      <c r="J76" s="169">
        <f>J201</f>
        <v>0</v>
      </c>
      <c r="K76" s="165"/>
      <c r="L76" s="170"/>
    </row>
    <row r="77" s="8" customFormat="1" ht="19.92" customHeight="1">
      <c r="B77" s="171"/>
      <c r="C77" s="172"/>
      <c r="D77" s="173" t="s">
        <v>806</v>
      </c>
      <c r="E77" s="174"/>
      <c r="F77" s="174"/>
      <c r="G77" s="174"/>
      <c r="H77" s="174"/>
      <c r="I77" s="175"/>
      <c r="J77" s="176">
        <f>J202</f>
        <v>0</v>
      </c>
      <c r="K77" s="172"/>
      <c r="L77" s="177"/>
    </row>
    <row r="78" s="8" customFormat="1" ht="19.92" customHeight="1">
      <c r="B78" s="171"/>
      <c r="C78" s="172"/>
      <c r="D78" s="173" t="s">
        <v>807</v>
      </c>
      <c r="E78" s="174"/>
      <c r="F78" s="174"/>
      <c r="G78" s="174"/>
      <c r="H78" s="174"/>
      <c r="I78" s="175"/>
      <c r="J78" s="176">
        <f>J204</f>
        <v>0</v>
      </c>
      <c r="K78" s="172"/>
      <c r="L78" s="177"/>
    </row>
    <row r="79" s="8" customFormat="1" ht="19.92" customHeight="1">
      <c r="B79" s="171"/>
      <c r="C79" s="172"/>
      <c r="D79" s="173" t="s">
        <v>808</v>
      </c>
      <c r="E79" s="174"/>
      <c r="F79" s="174"/>
      <c r="G79" s="174"/>
      <c r="H79" s="174"/>
      <c r="I79" s="175"/>
      <c r="J79" s="176">
        <f>J218</f>
        <v>0</v>
      </c>
      <c r="K79" s="172"/>
      <c r="L79" s="177"/>
    </row>
    <row r="80" s="7" customFormat="1" ht="24.96" customHeight="1">
      <c r="B80" s="164"/>
      <c r="C80" s="165"/>
      <c r="D80" s="166" t="s">
        <v>813</v>
      </c>
      <c r="E80" s="167"/>
      <c r="F80" s="167"/>
      <c r="G80" s="167"/>
      <c r="H80" s="167"/>
      <c r="I80" s="168"/>
      <c r="J80" s="169">
        <f>J223</f>
        <v>0</v>
      </c>
      <c r="K80" s="165"/>
      <c r="L80" s="170"/>
    </row>
    <row r="81" s="8" customFormat="1" ht="19.92" customHeight="1">
      <c r="B81" s="171"/>
      <c r="C81" s="172"/>
      <c r="D81" s="173" t="s">
        <v>806</v>
      </c>
      <c r="E81" s="174"/>
      <c r="F81" s="174"/>
      <c r="G81" s="174"/>
      <c r="H81" s="174"/>
      <c r="I81" s="175"/>
      <c r="J81" s="176">
        <f>J224</f>
        <v>0</v>
      </c>
      <c r="K81" s="172"/>
      <c r="L81" s="177"/>
    </row>
    <row r="82" s="8" customFormat="1" ht="19.92" customHeight="1">
      <c r="B82" s="171"/>
      <c r="C82" s="172"/>
      <c r="D82" s="173" t="s">
        <v>807</v>
      </c>
      <c r="E82" s="174"/>
      <c r="F82" s="174"/>
      <c r="G82" s="174"/>
      <c r="H82" s="174"/>
      <c r="I82" s="175"/>
      <c r="J82" s="176">
        <f>J231</f>
        <v>0</v>
      </c>
      <c r="K82" s="172"/>
      <c r="L82" s="177"/>
    </row>
    <row r="83" s="8" customFormat="1" ht="19.92" customHeight="1">
      <c r="B83" s="171"/>
      <c r="C83" s="172"/>
      <c r="D83" s="173" t="s">
        <v>808</v>
      </c>
      <c r="E83" s="174"/>
      <c r="F83" s="174"/>
      <c r="G83" s="174"/>
      <c r="H83" s="174"/>
      <c r="I83" s="175"/>
      <c r="J83" s="176">
        <f>J243</f>
        <v>0</v>
      </c>
      <c r="K83" s="172"/>
      <c r="L83" s="177"/>
    </row>
    <row r="84" s="1" customFormat="1" ht="21.84" customHeight="1">
      <c r="B84" s="36"/>
      <c r="C84" s="37"/>
      <c r="D84" s="37"/>
      <c r="E84" s="37"/>
      <c r="F84" s="37"/>
      <c r="G84" s="37"/>
      <c r="H84" s="37"/>
      <c r="I84" s="130"/>
      <c r="J84" s="37"/>
      <c r="K84" s="37"/>
      <c r="L84" s="41"/>
    </row>
    <row r="85" s="1" customFormat="1" ht="6.96" customHeight="1">
      <c r="B85" s="55"/>
      <c r="C85" s="56"/>
      <c r="D85" s="56"/>
      <c r="E85" s="56"/>
      <c r="F85" s="56"/>
      <c r="G85" s="56"/>
      <c r="H85" s="56"/>
      <c r="I85" s="154"/>
      <c r="J85" s="56"/>
      <c r="K85" s="56"/>
      <c r="L85" s="41"/>
    </row>
    <row r="89" s="1" customFormat="1" ht="6.96" customHeight="1">
      <c r="B89" s="57"/>
      <c r="C89" s="58"/>
      <c r="D89" s="58"/>
      <c r="E89" s="58"/>
      <c r="F89" s="58"/>
      <c r="G89" s="58"/>
      <c r="H89" s="58"/>
      <c r="I89" s="157"/>
      <c r="J89" s="58"/>
      <c r="K89" s="58"/>
      <c r="L89" s="41"/>
    </row>
    <row r="90" s="1" customFormat="1" ht="24.96" customHeight="1">
      <c r="B90" s="36"/>
      <c r="C90" s="21" t="s">
        <v>155</v>
      </c>
      <c r="D90" s="37"/>
      <c r="E90" s="37"/>
      <c r="F90" s="37"/>
      <c r="G90" s="37"/>
      <c r="H90" s="37"/>
      <c r="I90" s="130"/>
      <c r="J90" s="37"/>
      <c r="K90" s="37"/>
      <c r="L90" s="41"/>
    </row>
    <row r="91" s="1" customFormat="1" ht="6.96" customHeight="1">
      <c r="B91" s="36"/>
      <c r="C91" s="37"/>
      <c r="D91" s="37"/>
      <c r="E91" s="37"/>
      <c r="F91" s="37"/>
      <c r="G91" s="37"/>
      <c r="H91" s="37"/>
      <c r="I91" s="130"/>
      <c r="J91" s="37"/>
      <c r="K91" s="37"/>
      <c r="L91" s="41"/>
    </row>
    <row r="92" s="1" customFormat="1" ht="12" customHeight="1">
      <c r="B92" s="36"/>
      <c r="C92" s="30" t="s">
        <v>16</v>
      </c>
      <c r="D92" s="37"/>
      <c r="E92" s="37"/>
      <c r="F92" s="37"/>
      <c r="G92" s="37"/>
      <c r="H92" s="37"/>
      <c r="I92" s="130"/>
      <c r="J92" s="37"/>
      <c r="K92" s="37"/>
      <c r="L92" s="41"/>
    </row>
    <row r="93" s="1" customFormat="1" ht="16.5" customHeight="1">
      <c r="B93" s="36"/>
      <c r="C93" s="37"/>
      <c r="D93" s="37"/>
      <c r="E93" s="158" t="str">
        <f>E7</f>
        <v>VLTAVSKÁ - REKONSTRUKCE VOZOVKY A CHODNÍKŮ</v>
      </c>
      <c r="F93" s="30"/>
      <c r="G93" s="30"/>
      <c r="H93" s="30"/>
      <c r="I93" s="130"/>
      <c r="J93" s="37"/>
      <c r="K93" s="37"/>
      <c r="L93" s="41"/>
    </row>
    <row r="94" s="1" customFormat="1" ht="12" customHeight="1">
      <c r="B94" s="36"/>
      <c r="C94" s="30" t="s">
        <v>117</v>
      </c>
      <c r="D94" s="37"/>
      <c r="E94" s="37"/>
      <c r="F94" s="37"/>
      <c r="G94" s="37"/>
      <c r="H94" s="37"/>
      <c r="I94" s="130"/>
      <c r="J94" s="37"/>
      <c r="K94" s="37"/>
      <c r="L94" s="41"/>
    </row>
    <row r="95" s="1" customFormat="1" ht="16.5" customHeight="1">
      <c r="B95" s="36"/>
      <c r="C95" s="37"/>
      <c r="D95" s="37"/>
      <c r="E95" s="62" t="str">
        <f>E9</f>
        <v>D.2 - Úpravy SSZ v rámci DIO</v>
      </c>
      <c r="F95" s="37"/>
      <c r="G95" s="37"/>
      <c r="H95" s="37"/>
      <c r="I95" s="130"/>
      <c r="J95" s="37"/>
      <c r="K95" s="37"/>
      <c r="L95" s="41"/>
    </row>
    <row r="96" s="1" customFormat="1" ht="6.96" customHeight="1">
      <c r="B96" s="36"/>
      <c r="C96" s="37"/>
      <c r="D96" s="37"/>
      <c r="E96" s="37"/>
      <c r="F96" s="37"/>
      <c r="G96" s="37"/>
      <c r="H96" s="37"/>
      <c r="I96" s="130"/>
      <c r="J96" s="37"/>
      <c r="K96" s="37"/>
      <c r="L96" s="41"/>
    </row>
    <row r="97" s="1" customFormat="1" ht="12" customHeight="1">
      <c r="B97" s="36"/>
      <c r="C97" s="30" t="s">
        <v>20</v>
      </c>
      <c r="D97" s="37"/>
      <c r="E97" s="37"/>
      <c r="F97" s="25" t="str">
        <f>F12</f>
        <v>Praha 5 - Smíchov</v>
      </c>
      <c r="G97" s="37"/>
      <c r="H97" s="37"/>
      <c r="I97" s="132" t="s">
        <v>22</v>
      </c>
      <c r="J97" s="65" t="str">
        <f>IF(J12="","",J12)</f>
        <v>29. 3. 2018</v>
      </c>
      <c r="K97" s="37"/>
      <c r="L97" s="41"/>
    </row>
    <row r="98" s="1" customFormat="1" ht="6.96" customHeight="1">
      <c r="B98" s="36"/>
      <c r="C98" s="37"/>
      <c r="D98" s="37"/>
      <c r="E98" s="37"/>
      <c r="F98" s="37"/>
      <c r="G98" s="37"/>
      <c r="H98" s="37"/>
      <c r="I98" s="130"/>
      <c r="J98" s="37"/>
      <c r="K98" s="37"/>
      <c r="L98" s="41"/>
    </row>
    <row r="99" s="1" customFormat="1" ht="13.65" customHeight="1">
      <c r="B99" s="36"/>
      <c r="C99" s="30" t="s">
        <v>24</v>
      </c>
      <c r="D99" s="37"/>
      <c r="E99" s="37"/>
      <c r="F99" s="25" t="str">
        <f>E15</f>
        <v>Technická správa komunikací hl. m. Prahy, a.s.</v>
      </c>
      <c r="G99" s="37"/>
      <c r="H99" s="37"/>
      <c r="I99" s="132" t="s">
        <v>32</v>
      </c>
      <c r="J99" s="34" t="str">
        <f>E21</f>
        <v>Metroprojekt Praha, a.s.</v>
      </c>
      <c r="K99" s="37"/>
      <c r="L99" s="41"/>
    </row>
    <row r="100" s="1" customFormat="1" ht="13.65" customHeight="1">
      <c r="B100" s="36"/>
      <c r="C100" s="30" t="s">
        <v>30</v>
      </c>
      <c r="D100" s="37"/>
      <c r="E100" s="37"/>
      <c r="F100" s="25" t="str">
        <f>IF(E18="","",E18)</f>
        <v>Vyplň údaj</v>
      </c>
      <c r="G100" s="37"/>
      <c r="H100" s="37"/>
      <c r="I100" s="132" t="s">
        <v>37</v>
      </c>
      <c r="J100" s="34" t="str">
        <f>E24</f>
        <v xml:space="preserve"> </v>
      </c>
      <c r="K100" s="37"/>
      <c r="L100" s="41"/>
    </row>
    <row r="101" s="1" customFormat="1" ht="10.32" customHeight="1">
      <c r="B101" s="36"/>
      <c r="C101" s="37"/>
      <c r="D101" s="37"/>
      <c r="E101" s="37"/>
      <c r="F101" s="37"/>
      <c r="G101" s="37"/>
      <c r="H101" s="37"/>
      <c r="I101" s="130"/>
      <c r="J101" s="37"/>
      <c r="K101" s="37"/>
      <c r="L101" s="41"/>
    </row>
    <row r="102" s="9" customFormat="1" ht="29.28" customHeight="1">
      <c r="B102" s="178"/>
      <c r="C102" s="179" t="s">
        <v>156</v>
      </c>
      <c r="D102" s="180" t="s">
        <v>60</v>
      </c>
      <c r="E102" s="180" t="s">
        <v>56</v>
      </c>
      <c r="F102" s="180" t="s">
        <v>57</v>
      </c>
      <c r="G102" s="180" t="s">
        <v>157</v>
      </c>
      <c r="H102" s="180" t="s">
        <v>158</v>
      </c>
      <c r="I102" s="181" t="s">
        <v>159</v>
      </c>
      <c r="J102" s="180" t="s">
        <v>139</v>
      </c>
      <c r="K102" s="182" t="s">
        <v>160</v>
      </c>
      <c r="L102" s="183"/>
      <c r="M102" s="86" t="s">
        <v>1</v>
      </c>
      <c r="N102" s="87" t="s">
        <v>45</v>
      </c>
      <c r="O102" s="87" t="s">
        <v>161</v>
      </c>
      <c r="P102" s="87" t="s">
        <v>162</v>
      </c>
      <c r="Q102" s="87" t="s">
        <v>163</v>
      </c>
      <c r="R102" s="87" t="s">
        <v>164</v>
      </c>
      <c r="S102" s="87" t="s">
        <v>165</v>
      </c>
      <c r="T102" s="88" t="s">
        <v>166</v>
      </c>
    </row>
    <row r="103" s="1" customFormat="1" ht="22.8" customHeight="1">
      <c r="B103" s="36"/>
      <c r="C103" s="93" t="s">
        <v>167</v>
      </c>
      <c r="D103" s="37"/>
      <c r="E103" s="37"/>
      <c r="F103" s="37"/>
      <c r="G103" s="37"/>
      <c r="H103" s="37"/>
      <c r="I103" s="130"/>
      <c r="J103" s="184">
        <f>BK103</f>
        <v>0</v>
      </c>
      <c r="K103" s="37"/>
      <c r="L103" s="41"/>
      <c r="M103" s="89"/>
      <c r="N103" s="90"/>
      <c r="O103" s="90"/>
      <c r="P103" s="185">
        <f>P104+P121+P148+P170+P201+P223</f>
        <v>0</v>
      </c>
      <c r="Q103" s="90"/>
      <c r="R103" s="185">
        <f>R104+R121+R148+R170+R201+R223</f>
        <v>0</v>
      </c>
      <c r="S103" s="90"/>
      <c r="T103" s="186">
        <f>T104+T121+T148+T170+T201+T223</f>
        <v>0</v>
      </c>
      <c r="AT103" s="15" t="s">
        <v>74</v>
      </c>
      <c r="AU103" s="15" t="s">
        <v>141</v>
      </c>
      <c r="BK103" s="187">
        <f>BK104+BK121+BK148+BK170+BK201+BK223</f>
        <v>0</v>
      </c>
    </row>
    <row r="104" s="10" customFormat="1" ht="25.92" customHeight="1">
      <c r="B104" s="188"/>
      <c r="C104" s="189"/>
      <c r="D104" s="190" t="s">
        <v>74</v>
      </c>
      <c r="E104" s="191" t="s">
        <v>814</v>
      </c>
      <c r="F104" s="191" t="s">
        <v>815</v>
      </c>
      <c r="G104" s="189"/>
      <c r="H104" s="189"/>
      <c r="I104" s="192"/>
      <c r="J104" s="193">
        <f>BK104</f>
        <v>0</v>
      </c>
      <c r="K104" s="189"/>
      <c r="L104" s="194"/>
      <c r="M104" s="195"/>
      <c r="N104" s="196"/>
      <c r="O104" s="196"/>
      <c r="P104" s="197">
        <f>P105+P110+P115</f>
        <v>0</v>
      </c>
      <c r="Q104" s="196"/>
      <c r="R104" s="197">
        <f>R105+R110+R115</f>
        <v>0</v>
      </c>
      <c r="S104" s="196"/>
      <c r="T104" s="198">
        <f>T105+T110+T115</f>
        <v>0</v>
      </c>
      <c r="AR104" s="199" t="s">
        <v>83</v>
      </c>
      <c r="AT104" s="200" t="s">
        <v>74</v>
      </c>
      <c r="AU104" s="200" t="s">
        <v>75</v>
      </c>
      <c r="AY104" s="199" t="s">
        <v>170</v>
      </c>
      <c r="BK104" s="201">
        <f>BK105+BK110+BK115</f>
        <v>0</v>
      </c>
    </row>
    <row r="105" s="10" customFormat="1" ht="22.8" customHeight="1">
      <c r="B105" s="188"/>
      <c r="C105" s="189"/>
      <c r="D105" s="190" t="s">
        <v>74</v>
      </c>
      <c r="E105" s="202" t="s">
        <v>235</v>
      </c>
      <c r="F105" s="202" t="s">
        <v>816</v>
      </c>
      <c r="G105" s="189"/>
      <c r="H105" s="189"/>
      <c r="I105" s="192"/>
      <c r="J105" s="203">
        <f>BK105</f>
        <v>0</v>
      </c>
      <c r="K105" s="189"/>
      <c r="L105" s="194"/>
      <c r="M105" s="195"/>
      <c r="N105" s="196"/>
      <c r="O105" s="196"/>
      <c r="P105" s="197">
        <f>SUM(P106:P109)</f>
        <v>0</v>
      </c>
      <c r="Q105" s="196"/>
      <c r="R105" s="197">
        <f>SUM(R106:R109)</f>
        <v>0</v>
      </c>
      <c r="S105" s="196"/>
      <c r="T105" s="198">
        <f>SUM(T106:T109)</f>
        <v>0</v>
      </c>
      <c r="AR105" s="199" t="s">
        <v>83</v>
      </c>
      <c r="AT105" s="200" t="s">
        <v>74</v>
      </c>
      <c r="AU105" s="200" t="s">
        <v>83</v>
      </c>
      <c r="AY105" s="199" t="s">
        <v>170</v>
      </c>
      <c r="BK105" s="201">
        <f>SUM(BK106:BK109)</f>
        <v>0</v>
      </c>
    </row>
    <row r="106" s="1" customFormat="1" ht="16.5" customHeight="1">
      <c r="B106" s="36"/>
      <c r="C106" s="204" t="s">
        <v>83</v>
      </c>
      <c r="D106" s="204" t="s">
        <v>172</v>
      </c>
      <c r="E106" s="205" t="s">
        <v>817</v>
      </c>
      <c r="F106" s="206" t="s">
        <v>818</v>
      </c>
      <c r="G106" s="207" t="s">
        <v>819</v>
      </c>
      <c r="H106" s="208">
        <v>1</v>
      </c>
      <c r="I106" s="209"/>
      <c r="J106" s="210">
        <f>ROUND(I106*H106,2)</f>
        <v>0</v>
      </c>
      <c r="K106" s="206" t="s">
        <v>1</v>
      </c>
      <c r="L106" s="41"/>
      <c r="M106" s="211" t="s">
        <v>1</v>
      </c>
      <c r="N106" s="212" t="s">
        <v>46</v>
      </c>
      <c r="O106" s="77"/>
      <c r="P106" s="213">
        <f>O106*H106</f>
        <v>0</v>
      </c>
      <c r="Q106" s="213">
        <v>0</v>
      </c>
      <c r="R106" s="213">
        <f>Q106*H106</f>
        <v>0</v>
      </c>
      <c r="S106" s="213">
        <v>0</v>
      </c>
      <c r="T106" s="214">
        <f>S106*H106</f>
        <v>0</v>
      </c>
      <c r="AR106" s="15" t="s">
        <v>177</v>
      </c>
      <c r="AT106" s="15" t="s">
        <v>172</v>
      </c>
      <c r="AU106" s="15" t="s">
        <v>85</v>
      </c>
      <c r="AY106" s="15" t="s">
        <v>170</v>
      </c>
      <c r="BE106" s="215">
        <f>IF(N106="základní",J106,0)</f>
        <v>0</v>
      </c>
      <c r="BF106" s="215">
        <f>IF(N106="snížená",J106,0)</f>
        <v>0</v>
      </c>
      <c r="BG106" s="215">
        <f>IF(N106="zákl. přenesená",J106,0)</f>
        <v>0</v>
      </c>
      <c r="BH106" s="215">
        <f>IF(N106="sníž. přenesená",J106,0)</f>
        <v>0</v>
      </c>
      <c r="BI106" s="215">
        <f>IF(N106="nulová",J106,0)</f>
        <v>0</v>
      </c>
      <c r="BJ106" s="15" t="s">
        <v>83</v>
      </c>
      <c r="BK106" s="215">
        <f>ROUND(I106*H106,2)</f>
        <v>0</v>
      </c>
      <c r="BL106" s="15" t="s">
        <v>177</v>
      </c>
      <c r="BM106" s="15" t="s">
        <v>85</v>
      </c>
    </row>
    <row r="107" s="1" customFormat="1" ht="16.5" customHeight="1">
      <c r="B107" s="36"/>
      <c r="C107" s="204" t="s">
        <v>85</v>
      </c>
      <c r="D107" s="204" t="s">
        <v>172</v>
      </c>
      <c r="E107" s="205" t="s">
        <v>820</v>
      </c>
      <c r="F107" s="206" t="s">
        <v>821</v>
      </c>
      <c r="G107" s="207" t="s">
        <v>822</v>
      </c>
      <c r="H107" s="208">
        <v>1</v>
      </c>
      <c r="I107" s="209"/>
      <c r="J107" s="210">
        <f>ROUND(I107*H107,2)</f>
        <v>0</v>
      </c>
      <c r="K107" s="206" t="s">
        <v>1</v>
      </c>
      <c r="L107" s="41"/>
      <c r="M107" s="211" t="s">
        <v>1</v>
      </c>
      <c r="N107" s="212" t="s">
        <v>46</v>
      </c>
      <c r="O107" s="77"/>
      <c r="P107" s="213">
        <f>O107*H107</f>
        <v>0</v>
      </c>
      <c r="Q107" s="213">
        <v>0</v>
      </c>
      <c r="R107" s="213">
        <f>Q107*H107</f>
        <v>0</v>
      </c>
      <c r="S107" s="213">
        <v>0</v>
      </c>
      <c r="T107" s="214">
        <f>S107*H107</f>
        <v>0</v>
      </c>
      <c r="AR107" s="15" t="s">
        <v>177</v>
      </c>
      <c r="AT107" s="15" t="s">
        <v>172</v>
      </c>
      <c r="AU107" s="15" t="s">
        <v>85</v>
      </c>
      <c r="AY107" s="15" t="s">
        <v>170</v>
      </c>
      <c r="BE107" s="215">
        <f>IF(N107="základní",J107,0)</f>
        <v>0</v>
      </c>
      <c r="BF107" s="215">
        <f>IF(N107="snížená",J107,0)</f>
        <v>0</v>
      </c>
      <c r="BG107" s="215">
        <f>IF(N107="zákl. přenesená",J107,0)</f>
        <v>0</v>
      </c>
      <c r="BH107" s="215">
        <f>IF(N107="sníž. přenesená",J107,0)</f>
        <v>0</v>
      </c>
      <c r="BI107" s="215">
        <f>IF(N107="nulová",J107,0)</f>
        <v>0</v>
      </c>
      <c r="BJ107" s="15" t="s">
        <v>83</v>
      </c>
      <c r="BK107" s="215">
        <f>ROUND(I107*H107,2)</f>
        <v>0</v>
      </c>
      <c r="BL107" s="15" t="s">
        <v>177</v>
      </c>
      <c r="BM107" s="15" t="s">
        <v>177</v>
      </c>
    </row>
    <row r="108" s="1" customFormat="1" ht="16.5" customHeight="1">
      <c r="B108" s="36"/>
      <c r="C108" s="204" t="s">
        <v>189</v>
      </c>
      <c r="D108" s="204" t="s">
        <v>172</v>
      </c>
      <c r="E108" s="205" t="s">
        <v>823</v>
      </c>
      <c r="F108" s="206" t="s">
        <v>824</v>
      </c>
      <c r="G108" s="207" t="s">
        <v>825</v>
      </c>
      <c r="H108" s="208">
        <v>3</v>
      </c>
      <c r="I108" s="209"/>
      <c r="J108" s="210">
        <f>ROUND(I108*H108,2)</f>
        <v>0</v>
      </c>
      <c r="K108" s="206" t="s">
        <v>1</v>
      </c>
      <c r="L108" s="41"/>
      <c r="M108" s="211" t="s">
        <v>1</v>
      </c>
      <c r="N108" s="212" t="s">
        <v>46</v>
      </c>
      <c r="O108" s="77"/>
      <c r="P108" s="213">
        <f>O108*H108</f>
        <v>0</v>
      </c>
      <c r="Q108" s="213">
        <v>0</v>
      </c>
      <c r="R108" s="213">
        <f>Q108*H108</f>
        <v>0</v>
      </c>
      <c r="S108" s="213">
        <v>0</v>
      </c>
      <c r="T108" s="214">
        <f>S108*H108</f>
        <v>0</v>
      </c>
      <c r="AR108" s="15" t="s">
        <v>177</v>
      </c>
      <c r="AT108" s="15" t="s">
        <v>172</v>
      </c>
      <c r="AU108" s="15" t="s">
        <v>85</v>
      </c>
      <c r="AY108" s="15" t="s">
        <v>170</v>
      </c>
      <c r="BE108" s="215">
        <f>IF(N108="základní",J108,0)</f>
        <v>0</v>
      </c>
      <c r="BF108" s="215">
        <f>IF(N108="snížená",J108,0)</f>
        <v>0</v>
      </c>
      <c r="BG108" s="215">
        <f>IF(N108="zákl. přenesená",J108,0)</f>
        <v>0</v>
      </c>
      <c r="BH108" s="215">
        <f>IF(N108="sníž. přenesená",J108,0)</f>
        <v>0</v>
      </c>
      <c r="BI108" s="215">
        <f>IF(N108="nulová",J108,0)</f>
        <v>0</v>
      </c>
      <c r="BJ108" s="15" t="s">
        <v>83</v>
      </c>
      <c r="BK108" s="215">
        <f>ROUND(I108*H108,2)</f>
        <v>0</v>
      </c>
      <c r="BL108" s="15" t="s">
        <v>177</v>
      </c>
      <c r="BM108" s="15" t="s">
        <v>203</v>
      </c>
    </row>
    <row r="109" s="1" customFormat="1" ht="16.5" customHeight="1">
      <c r="B109" s="36"/>
      <c r="C109" s="204" t="s">
        <v>177</v>
      </c>
      <c r="D109" s="204" t="s">
        <v>172</v>
      </c>
      <c r="E109" s="205" t="s">
        <v>826</v>
      </c>
      <c r="F109" s="206" t="s">
        <v>827</v>
      </c>
      <c r="G109" s="207" t="s">
        <v>819</v>
      </c>
      <c r="H109" s="208">
        <v>1</v>
      </c>
      <c r="I109" s="209"/>
      <c r="J109" s="210">
        <f>ROUND(I109*H109,2)</f>
        <v>0</v>
      </c>
      <c r="K109" s="206" t="s">
        <v>1</v>
      </c>
      <c r="L109" s="41"/>
      <c r="M109" s="211" t="s">
        <v>1</v>
      </c>
      <c r="N109" s="212" t="s">
        <v>46</v>
      </c>
      <c r="O109" s="77"/>
      <c r="P109" s="213">
        <f>O109*H109</f>
        <v>0</v>
      </c>
      <c r="Q109" s="213">
        <v>0</v>
      </c>
      <c r="R109" s="213">
        <f>Q109*H109</f>
        <v>0</v>
      </c>
      <c r="S109" s="213">
        <v>0</v>
      </c>
      <c r="T109" s="214">
        <f>S109*H109</f>
        <v>0</v>
      </c>
      <c r="AR109" s="15" t="s">
        <v>177</v>
      </c>
      <c r="AT109" s="15" t="s">
        <v>172</v>
      </c>
      <c r="AU109" s="15" t="s">
        <v>85</v>
      </c>
      <c r="AY109" s="15" t="s">
        <v>170</v>
      </c>
      <c r="BE109" s="215">
        <f>IF(N109="základní",J109,0)</f>
        <v>0</v>
      </c>
      <c r="BF109" s="215">
        <f>IF(N109="snížená",J109,0)</f>
        <v>0</v>
      </c>
      <c r="BG109" s="215">
        <f>IF(N109="zákl. přenesená",J109,0)</f>
        <v>0</v>
      </c>
      <c r="BH109" s="215">
        <f>IF(N109="sníž. přenesená",J109,0)</f>
        <v>0</v>
      </c>
      <c r="BI109" s="215">
        <f>IF(N109="nulová",J109,0)</f>
        <v>0</v>
      </c>
      <c r="BJ109" s="15" t="s">
        <v>83</v>
      </c>
      <c r="BK109" s="215">
        <f>ROUND(I109*H109,2)</f>
        <v>0</v>
      </c>
      <c r="BL109" s="15" t="s">
        <v>177</v>
      </c>
      <c r="BM109" s="15" t="s">
        <v>217</v>
      </c>
    </row>
    <row r="110" s="10" customFormat="1" ht="22.8" customHeight="1">
      <c r="B110" s="188"/>
      <c r="C110" s="189"/>
      <c r="D110" s="190" t="s">
        <v>74</v>
      </c>
      <c r="E110" s="202" t="s">
        <v>241</v>
      </c>
      <c r="F110" s="202" t="s">
        <v>828</v>
      </c>
      <c r="G110" s="189"/>
      <c r="H110" s="189"/>
      <c r="I110" s="192"/>
      <c r="J110" s="203">
        <f>BK110</f>
        <v>0</v>
      </c>
      <c r="K110" s="189"/>
      <c r="L110" s="194"/>
      <c r="M110" s="195"/>
      <c r="N110" s="196"/>
      <c r="O110" s="196"/>
      <c r="P110" s="197">
        <f>SUM(P111:P114)</f>
        <v>0</v>
      </c>
      <c r="Q110" s="196"/>
      <c r="R110" s="197">
        <f>SUM(R111:R114)</f>
        <v>0</v>
      </c>
      <c r="S110" s="196"/>
      <c r="T110" s="198">
        <f>SUM(T111:T114)</f>
        <v>0</v>
      </c>
      <c r="AR110" s="199" t="s">
        <v>83</v>
      </c>
      <c r="AT110" s="200" t="s">
        <v>74</v>
      </c>
      <c r="AU110" s="200" t="s">
        <v>83</v>
      </c>
      <c r="AY110" s="199" t="s">
        <v>170</v>
      </c>
      <c r="BK110" s="201">
        <f>SUM(BK111:BK114)</f>
        <v>0</v>
      </c>
    </row>
    <row r="111" s="1" customFormat="1" ht="16.5" customHeight="1">
      <c r="B111" s="36"/>
      <c r="C111" s="204" t="s">
        <v>197</v>
      </c>
      <c r="D111" s="204" t="s">
        <v>172</v>
      </c>
      <c r="E111" s="205" t="s">
        <v>829</v>
      </c>
      <c r="F111" s="206" t="s">
        <v>818</v>
      </c>
      <c r="G111" s="207" t="s">
        <v>819</v>
      </c>
      <c r="H111" s="208">
        <v>15</v>
      </c>
      <c r="I111" s="209"/>
      <c r="J111" s="210">
        <f>ROUND(I111*H111,2)</f>
        <v>0</v>
      </c>
      <c r="K111" s="206" t="s">
        <v>1</v>
      </c>
      <c r="L111" s="41"/>
      <c r="M111" s="211" t="s">
        <v>1</v>
      </c>
      <c r="N111" s="212" t="s">
        <v>46</v>
      </c>
      <c r="O111" s="77"/>
      <c r="P111" s="213">
        <f>O111*H111</f>
        <v>0</v>
      </c>
      <c r="Q111" s="213">
        <v>0</v>
      </c>
      <c r="R111" s="213">
        <f>Q111*H111</f>
        <v>0</v>
      </c>
      <c r="S111" s="213">
        <v>0</v>
      </c>
      <c r="T111" s="214">
        <f>S111*H111</f>
        <v>0</v>
      </c>
      <c r="AR111" s="15" t="s">
        <v>177</v>
      </c>
      <c r="AT111" s="15" t="s">
        <v>172</v>
      </c>
      <c r="AU111" s="15" t="s">
        <v>85</v>
      </c>
      <c r="AY111" s="15" t="s">
        <v>170</v>
      </c>
      <c r="BE111" s="215">
        <f>IF(N111="základní",J111,0)</f>
        <v>0</v>
      </c>
      <c r="BF111" s="215">
        <f>IF(N111="snížená",J111,0)</f>
        <v>0</v>
      </c>
      <c r="BG111" s="215">
        <f>IF(N111="zákl. přenesená",J111,0)</f>
        <v>0</v>
      </c>
      <c r="BH111" s="215">
        <f>IF(N111="sníž. přenesená",J111,0)</f>
        <v>0</v>
      </c>
      <c r="BI111" s="215">
        <f>IF(N111="nulová",J111,0)</f>
        <v>0</v>
      </c>
      <c r="BJ111" s="15" t="s">
        <v>83</v>
      </c>
      <c r="BK111" s="215">
        <f>ROUND(I111*H111,2)</f>
        <v>0</v>
      </c>
      <c r="BL111" s="15" t="s">
        <v>177</v>
      </c>
      <c r="BM111" s="15" t="s">
        <v>230</v>
      </c>
    </row>
    <row r="112" s="1" customFormat="1" ht="16.5" customHeight="1">
      <c r="B112" s="36"/>
      <c r="C112" s="204" t="s">
        <v>203</v>
      </c>
      <c r="D112" s="204" t="s">
        <v>172</v>
      </c>
      <c r="E112" s="205" t="s">
        <v>830</v>
      </c>
      <c r="F112" s="206" t="s">
        <v>831</v>
      </c>
      <c r="G112" s="207" t="s">
        <v>825</v>
      </c>
      <c r="H112" s="208">
        <v>8</v>
      </c>
      <c r="I112" s="209"/>
      <c r="J112" s="210">
        <f>ROUND(I112*H112,2)</f>
        <v>0</v>
      </c>
      <c r="K112" s="206" t="s">
        <v>1</v>
      </c>
      <c r="L112" s="41"/>
      <c r="M112" s="211" t="s">
        <v>1</v>
      </c>
      <c r="N112" s="212" t="s">
        <v>46</v>
      </c>
      <c r="O112" s="77"/>
      <c r="P112" s="213">
        <f>O112*H112</f>
        <v>0</v>
      </c>
      <c r="Q112" s="213">
        <v>0</v>
      </c>
      <c r="R112" s="213">
        <f>Q112*H112</f>
        <v>0</v>
      </c>
      <c r="S112" s="213">
        <v>0</v>
      </c>
      <c r="T112" s="214">
        <f>S112*H112</f>
        <v>0</v>
      </c>
      <c r="AR112" s="15" t="s">
        <v>177</v>
      </c>
      <c r="AT112" s="15" t="s">
        <v>172</v>
      </c>
      <c r="AU112" s="15" t="s">
        <v>85</v>
      </c>
      <c r="AY112" s="15" t="s">
        <v>170</v>
      </c>
      <c r="BE112" s="215">
        <f>IF(N112="základní",J112,0)</f>
        <v>0</v>
      </c>
      <c r="BF112" s="215">
        <f>IF(N112="snížená",J112,0)</f>
        <v>0</v>
      </c>
      <c r="BG112" s="215">
        <f>IF(N112="zákl. přenesená",J112,0)</f>
        <v>0</v>
      </c>
      <c r="BH112" s="215">
        <f>IF(N112="sníž. přenesená",J112,0)</f>
        <v>0</v>
      </c>
      <c r="BI112" s="215">
        <f>IF(N112="nulová",J112,0)</f>
        <v>0</v>
      </c>
      <c r="BJ112" s="15" t="s">
        <v>83</v>
      </c>
      <c r="BK112" s="215">
        <f>ROUND(I112*H112,2)</f>
        <v>0</v>
      </c>
      <c r="BL112" s="15" t="s">
        <v>177</v>
      </c>
      <c r="BM112" s="15" t="s">
        <v>241</v>
      </c>
    </row>
    <row r="113" s="1" customFormat="1" ht="16.5" customHeight="1">
      <c r="B113" s="36"/>
      <c r="C113" s="204" t="s">
        <v>211</v>
      </c>
      <c r="D113" s="204" t="s">
        <v>172</v>
      </c>
      <c r="E113" s="205" t="s">
        <v>832</v>
      </c>
      <c r="F113" s="206" t="s">
        <v>821</v>
      </c>
      <c r="G113" s="207" t="s">
        <v>819</v>
      </c>
      <c r="H113" s="208">
        <v>1</v>
      </c>
      <c r="I113" s="209"/>
      <c r="J113" s="210">
        <f>ROUND(I113*H113,2)</f>
        <v>0</v>
      </c>
      <c r="K113" s="206" t="s">
        <v>1</v>
      </c>
      <c r="L113" s="41"/>
      <c r="M113" s="211" t="s">
        <v>1</v>
      </c>
      <c r="N113" s="212" t="s">
        <v>46</v>
      </c>
      <c r="O113" s="77"/>
      <c r="P113" s="213">
        <f>O113*H113</f>
        <v>0</v>
      </c>
      <c r="Q113" s="213">
        <v>0</v>
      </c>
      <c r="R113" s="213">
        <f>Q113*H113</f>
        <v>0</v>
      </c>
      <c r="S113" s="213">
        <v>0</v>
      </c>
      <c r="T113" s="214">
        <f>S113*H113</f>
        <v>0</v>
      </c>
      <c r="AR113" s="15" t="s">
        <v>177</v>
      </c>
      <c r="AT113" s="15" t="s">
        <v>172</v>
      </c>
      <c r="AU113" s="15" t="s">
        <v>85</v>
      </c>
      <c r="AY113" s="15" t="s">
        <v>170</v>
      </c>
      <c r="BE113" s="215">
        <f>IF(N113="základní",J113,0)</f>
        <v>0</v>
      </c>
      <c r="BF113" s="215">
        <f>IF(N113="snížená",J113,0)</f>
        <v>0</v>
      </c>
      <c r="BG113" s="215">
        <f>IF(N113="zákl. přenesená",J113,0)</f>
        <v>0</v>
      </c>
      <c r="BH113" s="215">
        <f>IF(N113="sníž. přenesená",J113,0)</f>
        <v>0</v>
      </c>
      <c r="BI113" s="215">
        <f>IF(N113="nulová",J113,0)</f>
        <v>0</v>
      </c>
      <c r="BJ113" s="15" t="s">
        <v>83</v>
      </c>
      <c r="BK113" s="215">
        <f>ROUND(I113*H113,2)</f>
        <v>0</v>
      </c>
      <c r="BL113" s="15" t="s">
        <v>177</v>
      </c>
      <c r="BM113" s="15" t="s">
        <v>252</v>
      </c>
    </row>
    <row r="114" s="1" customFormat="1" ht="16.5" customHeight="1">
      <c r="B114" s="36"/>
      <c r="C114" s="204" t="s">
        <v>217</v>
      </c>
      <c r="D114" s="204" t="s">
        <v>172</v>
      </c>
      <c r="E114" s="205" t="s">
        <v>833</v>
      </c>
      <c r="F114" s="206" t="s">
        <v>834</v>
      </c>
      <c r="G114" s="207" t="s">
        <v>819</v>
      </c>
      <c r="H114" s="208">
        <v>2</v>
      </c>
      <c r="I114" s="209"/>
      <c r="J114" s="210">
        <f>ROUND(I114*H114,2)</f>
        <v>0</v>
      </c>
      <c r="K114" s="206" t="s">
        <v>1</v>
      </c>
      <c r="L114" s="41"/>
      <c r="M114" s="211" t="s">
        <v>1</v>
      </c>
      <c r="N114" s="212" t="s">
        <v>46</v>
      </c>
      <c r="O114" s="77"/>
      <c r="P114" s="213">
        <f>O114*H114</f>
        <v>0</v>
      </c>
      <c r="Q114" s="213">
        <v>0</v>
      </c>
      <c r="R114" s="213">
        <f>Q114*H114</f>
        <v>0</v>
      </c>
      <c r="S114" s="213">
        <v>0</v>
      </c>
      <c r="T114" s="214">
        <f>S114*H114</f>
        <v>0</v>
      </c>
      <c r="AR114" s="15" t="s">
        <v>177</v>
      </c>
      <c r="AT114" s="15" t="s">
        <v>172</v>
      </c>
      <c r="AU114" s="15" t="s">
        <v>85</v>
      </c>
      <c r="AY114" s="15" t="s">
        <v>170</v>
      </c>
      <c r="BE114" s="215">
        <f>IF(N114="základní",J114,0)</f>
        <v>0</v>
      </c>
      <c r="BF114" s="215">
        <f>IF(N114="snížená",J114,0)</f>
        <v>0</v>
      </c>
      <c r="BG114" s="215">
        <f>IF(N114="zákl. přenesená",J114,0)</f>
        <v>0</v>
      </c>
      <c r="BH114" s="215">
        <f>IF(N114="sníž. přenesená",J114,0)</f>
        <v>0</v>
      </c>
      <c r="BI114" s="215">
        <f>IF(N114="nulová",J114,0)</f>
        <v>0</v>
      </c>
      <c r="BJ114" s="15" t="s">
        <v>83</v>
      </c>
      <c r="BK114" s="215">
        <f>ROUND(I114*H114,2)</f>
        <v>0</v>
      </c>
      <c r="BL114" s="15" t="s">
        <v>177</v>
      </c>
      <c r="BM114" s="15" t="s">
        <v>264</v>
      </c>
    </row>
    <row r="115" s="10" customFormat="1" ht="22.8" customHeight="1">
      <c r="B115" s="188"/>
      <c r="C115" s="189"/>
      <c r="D115" s="190" t="s">
        <v>74</v>
      </c>
      <c r="E115" s="202" t="s">
        <v>246</v>
      </c>
      <c r="F115" s="202" t="s">
        <v>835</v>
      </c>
      <c r="G115" s="189"/>
      <c r="H115" s="189"/>
      <c r="I115" s="192"/>
      <c r="J115" s="203">
        <f>BK115</f>
        <v>0</v>
      </c>
      <c r="K115" s="189"/>
      <c r="L115" s="194"/>
      <c r="M115" s="195"/>
      <c r="N115" s="196"/>
      <c r="O115" s="196"/>
      <c r="P115" s="197">
        <f>SUM(P116:P120)</f>
        <v>0</v>
      </c>
      <c r="Q115" s="196"/>
      <c r="R115" s="197">
        <f>SUM(R116:R120)</f>
        <v>0</v>
      </c>
      <c r="S115" s="196"/>
      <c r="T115" s="198">
        <f>SUM(T116:T120)</f>
        <v>0</v>
      </c>
      <c r="AR115" s="199" t="s">
        <v>83</v>
      </c>
      <c r="AT115" s="200" t="s">
        <v>74</v>
      </c>
      <c r="AU115" s="200" t="s">
        <v>83</v>
      </c>
      <c r="AY115" s="199" t="s">
        <v>170</v>
      </c>
      <c r="BK115" s="201">
        <f>SUM(BK116:BK120)</f>
        <v>0</v>
      </c>
    </row>
    <row r="116" s="1" customFormat="1" ht="16.5" customHeight="1">
      <c r="B116" s="36"/>
      <c r="C116" s="204" t="s">
        <v>224</v>
      </c>
      <c r="D116" s="204" t="s">
        <v>172</v>
      </c>
      <c r="E116" s="205" t="s">
        <v>836</v>
      </c>
      <c r="F116" s="206" t="s">
        <v>821</v>
      </c>
      <c r="G116" s="207" t="s">
        <v>819</v>
      </c>
      <c r="H116" s="208">
        <v>1</v>
      </c>
      <c r="I116" s="209"/>
      <c r="J116" s="210">
        <f>ROUND(I116*H116,2)</f>
        <v>0</v>
      </c>
      <c r="K116" s="206" t="s">
        <v>1</v>
      </c>
      <c r="L116" s="41"/>
      <c r="M116" s="211" t="s">
        <v>1</v>
      </c>
      <c r="N116" s="212" t="s">
        <v>46</v>
      </c>
      <c r="O116" s="77"/>
      <c r="P116" s="213">
        <f>O116*H116</f>
        <v>0</v>
      </c>
      <c r="Q116" s="213">
        <v>0</v>
      </c>
      <c r="R116" s="213">
        <f>Q116*H116</f>
        <v>0</v>
      </c>
      <c r="S116" s="213">
        <v>0</v>
      </c>
      <c r="T116" s="214">
        <f>S116*H116</f>
        <v>0</v>
      </c>
      <c r="AR116" s="15" t="s">
        <v>177</v>
      </c>
      <c r="AT116" s="15" t="s">
        <v>172</v>
      </c>
      <c r="AU116" s="15" t="s">
        <v>85</v>
      </c>
      <c r="AY116" s="15" t="s">
        <v>170</v>
      </c>
      <c r="BE116" s="215">
        <f>IF(N116="základní",J116,0)</f>
        <v>0</v>
      </c>
      <c r="BF116" s="215">
        <f>IF(N116="snížená",J116,0)</f>
        <v>0</v>
      </c>
      <c r="BG116" s="215">
        <f>IF(N116="zákl. přenesená",J116,0)</f>
        <v>0</v>
      </c>
      <c r="BH116" s="215">
        <f>IF(N116="sníž. přenesená",J116,0)</f>
        <v>0</v>
      </c>
      <c r="BI116" s="215">
        <f>IF(N116="nulová",J116,0)</f>
        <v>0</v>
      </c>
      <c r="BJ116" s="15" t="s">
        <v>83</v>
      </c>
      <c r="BK116" s="215">
        <f>ROUND(I116*H116,2)</f>
        <v>0</v>
      </c>
      <c r="BL116" s="15" t="s">
        <v>177</v>
      </c>
      <c r="BM116" s="15" t="s">
        <v>276</v>
      </c>
    </row>
    <row r="117" s="1" customFormat="1" ht="16.5" customHeight="1">
      <c r="B117" s="36"/>
      <c r="C117" s="204" t="s">
        <v>230</v>
      </c>
      <c r="D117" s="204" t="s">
        <v>172</v>
      </c>
      <c r="E117" s="205" t="s">
        <v>837</v>
      </c>
      <c r="F117" s="206" t="s">
        <v>818</v>
      </c>
      <c r="G117" s="207" t="s">
        <v>819</v>
      </c>
      <c r="H117" s="208">
        <v>15</v>
      </c>
      <c r="I117" s="209"/>
      <c r="J117" s="210">
        <f>ROUND(I117*H117,2)</f>
        <v>0</v>
      </c>
      <c r="K117" s="206" t="s">
        <v>1</v>
      </c>
      <c r="L117" s="41"/>
      <c r="M117" s="211" t="s">
        <v>1</v>
      </c>
      <c r="N117" s="212" t="s">
        <v>46</v>
      </c>
      <c r="O117" s="77"/>
      <c r="P117" s="213">
        <f>O117*H117</f>
        <v>0</v>
      </c>
      <c r="Q117" s="213">
        <v>0</v>
      </c>
      <c r="R117" s="213">
        <f>Q117*H117</f>
        <v>0</v>
      </c>
      <c r="S117" s="213">
        <v>0</v>
      </c>
      <c r="T117" s="214">
        <f>S117*H117</f>
        <v>0</v>
      </c>
      <c r="AR117" s="15" t="s">
        <v>177</v>
      </c>
      <c r="AT117" s="15" t="s">
        <v>172</v>
      </c>
      <c r="AU117" s="15" t="s">
        <v>85</v>
      </c>
      <c r="AY117" s="15" t="s">
        <v>170</v>
      </c>
      <c r="BE117" s="215">
        <f>IF(N117="základní",J117,0)</f>
        <v>0</v>
      </c>
      <c r="BF117" s="215">
        <f>IF(N117="snížená",J117,0)</f>
        <v>0</v>
      </c>
      <c r="BG117" s="215">
        <f>IF(N117="zákl. přenesená",J117,0)</f>
        <v>0</v>
      </c>
      <c r="BH117" s="215">
        <f>IF(N117="sníž. přenesená",J117,0)</f>
        <v>0</v>
      </c>
      <c r="BI117" s="215">
        <f>IF(N117="nulová",J117,0)</f>
        <v>0</v>
      </c>
      <c r="BJ117" s="15" t="s">
        <v>83</v>
      </c>
      <c r="BK117" s="215">
        <f>ROUND(I117*H117,2)</f>
        <v>0</v>
      </c>
      <c r="BL117" s="15" t="s">
        <v>177</v>
      </c>
      <c r="BM117" s="15" t="s">
        <v>288</v>
      </c>
    </row>
    <row r="118" s="1" customFormat="1" ht="16.5" customHeight="1">
      <c r="B118" s="36"/>
      <c r="C118" s="204" t="s">
        <v>235</v>
      </c>
      <c r="D118" s="204" t="s">
        <v>172</v>
      </c>
      <c r="E118" s="205" t="s">
        <v>838</v>
      </c>
      <c r="F118" s="206" t="s">
        <v>831</v>
      </c>
      <c r="G118" s="207" t="s">
        <v>825</v>
      </c>
      <c r="H118" s="208">
        <v>8</v>
      </c>
      <c r="I118" s="209"/>
      <c r="J118" s="210">
        <f>ROUND(I118*H118,2)</f>
        <v>0</v>
      </c>
      <c r="K118" s="206" t="s">
        <v>1</v>
      </c>
      <c r="L118" s="41"/>
      <c r="M118" s="211" t="s">
        <v>1</v>
      </c>
      <c r="N118" s="212" t="s">
        <v>46</v>
      </c>
      <c r="O118" s="77"/>
      <c r="P118" s="213">
        <f>O118*H118</f>
        <v>0</v>
      </c>
      <c r="Q118" s="213">
        <v>0</v>
      </c>
      <c r="R118" s="213">
        <f>Q118*H118</f>
        <v>0</v>
      </c>
      <c r="S118" s="213">
        <v>0</v>
      </c>
      <c r="T118" s="214">
        <f>S118*H118</f>
        <v>0</v>
      </c>
      <c r="AR118" s="15" t="s">
        <v>177</v>
      </c>
      <c r="AT118" s="15" t="s">
        <v>172</v>
      </c>
      <c r="AU118" s="15" t="s">
        <v>85</v>
      </c>
      <c r="AY118" s="15" t="s">
        <v>170</v>
      </c>
      <c r="BE118" s="215">
        <f>IF(N118="základní",J118,0)</f>
        <v>0</v>
      </c>
      <c r="BF118" s="215">
        <f>IF(N118="snížená",J118,0)</f>
        <v>0</v>
      </c>
      <c r="BG118" s="215">
        <f>IF(N118="zákl. přenesená",J118,0)</f>
        <v>0</v>
      </c>
      <c r="BH118" s="215">
        <f>IF(N118="sníž. přenesená",J118,0)</f>
        <v>0</v>
      </c>
      <c r="BI118" s="215">
        <f>IF(N118="nulová",J118,0)</f>
        <v>0</v>
      </c>
      <c r="BJ118" s="15" t="s">
        <v>83</v>
      </c>
      <c r="BK118" s="215">
        <f>ROUND(I118*H118,2)</f>
        <v>0</v>
      </c>
      <c r="BL118" s="15" t="s">
        <v>177</v>
      </c>
      <c r="BM118" s="15" t="s">
        <v>298</v>
      </c>
    </row>
    <row r="119" s="1" customFormat="1" ht="16.5" customHeight="1">
      <c r="B119" s="36"/>
      <c r="C119" s="204" t="s">
        <v>241</v>
      </c>
      <c r="D119" s="204" t="s">
        <v>172</v>
      </c>
      <c r="E119" s="205" t="s">
        <v>839</v>
      </c>
      <c r="F119" s="206" t="s">
        <v>840</v>
      </c>
      <c r="G119" s="207" t="s">
        <v>819</v>
      </c>
      <c r="H119" s="208">
        <v>11</v>
      </c>
      <c r="I119" s="209"/>
      <c r="J119" s="210">
        <f>ROUND(I119*H119,2)</f>
        <v>0</v>
      </c>
      <c r="K119" s="206" t="s">
        <v>1</v>
      </c>
      <c r="L119" s="41"/>
      <c r="M119" s="211" t="s">
        <v>1</v>
      </c>
      <c r="N119" s="212" t="s">
        <v>46</v>
      </c>
      <c r="O119" s="77"/>
      <c r="P119" s="213">
        <f>O119*H119</f>
        <v>0</v>
      </c>
      <c r="Q119" s="213">
        <v>0</v>
      </c>
      <c r="R119" s="213">
        <f>Q119*H119</f>
        <v>0</v>
      </c>
      <c r="S119" s="213">
        <v>0</v>
      </c>
      <c r="T119" s="214">
        <f>S119*H119</f>
        <v>0</v>
      </c>
      <c r="AR119" s="15" t="s">
        <v>177</v>
      </c>
      <c r="AT119" s="15" t="s">
        <v>172</v>
      </c>
      <c r="AU119" s="15" t="s">
        <v>85</v>
      </c>
      <c r="AY119" s="15" t="s">
        <v>170</v>
      </c>
      <c r="BE119" s="215">
        <f>IF(N119="základní",J119,0)</f>
        <v>0</v>
      </c>
      <c r="BF119" s="215">
        <f>IF(N119="snížená",J119,0)</f>
        <v>0</v>
      </c>
      <c r="BG119" s="215">
        <f>IF(N119="zákl. přenesená",J119,0)</f>
        <v>0</v>
      </c>
      <c r="BH119" s="215">
        <f>IF(N119="sníž. přenesená",J119,0)</f>
        <v>0</v>
      </c>
      <c r="BI119" s="215">
        <f>IF(N119="nulová",J119,0)</f>
        <v>0</v>
      </c>
      <c r="BJ119" s="15" t="s">
        <v>83</v>
      </c>
      <c r="BK119" s="215">
        <f>ROUND(I119*H119,2)</f>
        <v>0</v>
      </c>
      <c r="BL119" s="15" t="s">
        <v>177</v>
      </c>
      <c r="BM119" s="15" t="s">
        <v>312</v>
      </c>
    </row>
    <row r="120" s="1" customFormat="1" ht="16.5" customHeight="1">
      <c r="B120" s="36"/>
      <c r="C120" s="204" t="s">
        <v>246</v>
      </c>
      <c r="D120" s="204" t="s">
        <v>172</v>
      </c>
      <c r="E120" s="205" t="s">
        <v>841</v>
      </c>
      <c r="F120" s="206" t="s">
        <v>842</v>
      </c>
      <c r="G120" s="207" t="s">
        <v>819</v>
      </c>
      <c r="H120" s="208">
        <v>4</v>
      </c>
      <c r="I120" s="209"/>
      <c r="J120" s="210">
        <f>ROUND(I120*H120,2)</f>
        <v>0</v>
      </c>
      <c r="K120" s="206" t="s">
        <v>1</v>
      </c>
      <c r="L120" s="41"/>
      <c r="M120" s="211" t="s">
        <v>1</v>
      </c>
      <c r="N120" s="212" t="s">
        <v>46</v>
      </c>
      <c r="O120" s="77"/>
      <c r="P120" s="213">
        <f>O120*H120</f>
        <v>0</v>
      </c>
      <c r="Q120" s="213">
        <v>0</v>
      </c>
      <c r="R120" s="213">
        <f>Q120*H120</f>
        <v>0</v>
      </c>
      <c r="S120" s="213">
        <v>0</v>
      </c>
      <c r="T120" s="214">
        <f>S120*H120</f>
        <v>0</v>
      </c>
      <c r="AR120" s="15" t="s">
        <v>177</v>
      </c>
      <c r="AT120" s="15" t="s">
        <v>172</v>
      </c>
      <c r="AU120" s="15" t="s">
        <v>85</v>
      </c>
      <c r="AY120" s="15" t="s">
        <v>170</v>
      </c>
      <c r="BE120" s="215">
        <f>IF(N120="základní",J120,0)</f>
        <v>0</v>
      </c>
      <c r="BF120" s="215">
        <f>IF(N120="snížená",J120,0)</f>
        <v>0</v>
      </c>
      <c r="BG120" s="215">
        <f>IF(N120="zákl. přenesená",J120,0)</f>
        <v>0</v>
      </c>
      <c r="BH120" s="215">
        <f>IF(N120="sníž. přenesená",J120,0)</f>
        <v>0</v>
      </c>
      <c r="BI120" s="215">
        <f>IF(N120="nulová",J120,0)</f>
        <v>0</v>
      </c>
      <c r="BJ120" s="15" t="s">
        <v>83</v>
      </c>
      <c r="BK120" s="215">
        <f>ROUND(I120*H120,2)</f>
        <v>0</v>
      </c>
      <c r="BL120" s="15" t="s">
        <v>177</v>
      </c>
      <c r="BM120" s="15" t="s">
        <v>321</v>
      </c>
    </row>
    <row r="121" s="10" customFormat="1" ht="25.92" customHeight="1">
      <c r="B121" s="188"/>
      <c r="C121" s="189"/>
      <c r="D121" s="190" t="s">
        <v>74</v>
      </c>
      <c r="E121" s="191" t="s">
        <v>843</v>
      </c>
      <c r="F121" s="191" t="s">
        <v>844</v>
      </c>
      <c r="G121" s="189"/>
      <c r="H121" s="189"/>
      <c r="I121" s="192"/>
      <c r="J121" s="193">
        <f>BK121</f>
        <v>0</v>
      </c>
      <c r="K121" s="189"/>
      <c r="L121" s="194"/>
      <c r="M121" s="195"/>
      <c r="N121" s="196"/>
      <c r="O121" s="196"/>
      <c r="P121" s="197">
        <f>P122+P127+P141</f>
        <v>0</v>
      </c>
      <c r="Q121" s="196"/>
      <c r="R121" s="197">
        <f>R122+R127+R141</f>
        <v>0</v>
      </c>
      <c r="S121" s="196"/>
      <c r="T121" s="198">
        <f>T122+T127+T141</f>
        <v>0</v>
      </c>
      <c r="AR121" s="199" t="s">
        <v>83</v>
      </c>
      <c r="AT121" s="200" t="s">
        <v>74</v>
      </c>
      <c r="AU121" s="200" t="s">
        <v>75</v>
      </c>
      <c r="AY121" s="199" t="s">
        <v>170</v>
      </c>
      <c r="BK121" s="201">
        <f>BK122+BK127+BK141</f>
        <v>0</v>
      </c>
    </row>
    <row r="122" s="10" customFormat="1" ht="22.8" customHeight="1">
      <c r="B122" s="188"/>
      <c r="C122" s="189"/>
      <c r="D122" s="190" t="s">
        <v>74</v>
      </c>
      <c r="E122" s="202" t="s">
        <v>235</v>
      </c>
      <c r="F122" s="202" t="s">
        <v>816</v>
      </c>
      <c r="G122" s="189"/>
      <c r="H122" s="189"/>
      <c r="I122" s="192"/>
      <c r="J122" s="203">
        <f>BK122</f>
        <v>0</v>
      </c>
      <c r="K122" s="189"/>
      <c r="L122" s="194"/>
      <c r="M122" s="195"/>
      <c r="N122" s="196"/>
      <c r="O122" s="196"/>
      <c r="P122" s="197">
        <f>SUM(P123:P126)</f>
        <v>0</v>
      </c>
      <c r="Q122" s="196"/>
      <c r="R122" s="197">
        <f>SUM(R123:R126)</f>
        <v>0</v>
      </c>
      <c r="S122" s="196"/>
      <c r="T122" s="198">
        <f>SUM(T123:T126)</f>
        <v>0</v>
      </c>
      <c r="AR122" s="199" t="s">
        <v>83</v>
      </c>
      <c r="AT122" s="200" t="s">
        <v>74</v>
      </c>
      <c r="AU122" s="200" t="s">
        <v>83</v>
      </c>
      <c r="AY122" s="199" t="s">
        <v>170</v>
      </c>
      <c r="BK122" s="201">
        <f>SUM(BK123:BK126)</f>
        <v>0</v>
      </c>
    </row>
    <row r="123" s="1" customFormat="1" ht="16.5" customHeight="1">
      <c r="B123" s="36"/>
      <c r="C123" s="204" t="s">
        <v>252</v>
      </c>
      <c r="D123" s="204" t="s">
        <v>172</v>
      </c>
      <c r="E123" s="205" t="s">
        <v>845</v>
      </c>
      <c r="F123" s="206" t="s">
        <v>818</v>
      </c>
      <c r="G123" s="207" t="s">
        <v>819</v>
      </c>
      <c r="H123" s="208">
        <v>2</v>
      </c>
      <c r="I123" s="209"/>
      <c r="J123" s="210">
        <f>ROUND(I123*H123,2)</f>
        <v>0</v>
      </c>
      <c r="K123" s="206" t="s">
        <v>1</v>
      </c>
      <c r="L123" s="41"/>
      <c r="M123" s="211" t="s">
        <v>1</v>
      </c>
      <c r="N123" s="212" t="s">
        <v>46</v>
      </c>
      <c r="O123" s="77"/>
      <c r="P123" s="213">
        <f>O123*H123</f>
        <v>0</v>
      </c>
      <c r="Q123" s="213">
        <v>0</v>
      </c>
      <c r="R123" s="213">
        <f>Q123*H123</f>
        <v>0</v>
      </c>
      <c r="S123" s="213">
        <v>0</v>
      </c>
      <c r="T123" s="214">
        <f>S123*H123</f>
        <v>0</v>
      </c>
      <c r="AR123" s="15" t="s">
        <v>177</v>
      </c>
      <c r="AT123" s="15" t="s">
        <v>172</v>
      </c>
      <c r="AU123" s="15" t="s">
        <v>85</v>
      </c>
      <c r="AY123" s="15" t="s">
        <v>170</v>
      </c>
      <c r="BE123" s="215">
        <f>IF(N123="základní",J123,0)</f>
        <v>0</v>
      </c>
      <c r="BF123" s="215">
        <f>IF(N123="snížená",J123,0)</f>
        <v>0</v>
      </c>
      <c r="BG123" s="215">
        <f>IF(N123="zákl. přenesená",J123,0)</f>
        <v>0</v>
      </c>
      <c r="BH123" s="215">
        <f>IF(N123="sníž. přenesená",J123,0)</f>
        <v>0</v>
      </c>
      <c r="BI123" s="215">
        <f>IF(N123="nulová",J123,0)</f>
        <v>0</v>
      </c>
      <c r="BJ123" s="15" t="s">
        <v>83</v>
      </c>
      <c r="BK123" s="215">
        <f>ROUND(I123*H123,2)</f>
        <v>0</v>
      </c>
      <c r="BL123" s="15" t="s">
        <v>177</v>
      </c>
      <c r="BM123" s="15" t="s">
        <v>329</v>
      </c>
    </row>
    <row r="124" s="1" customFormat="1" ht="16.5" customHeight="1">
      <c r="B124" s="36"/>
      <c r="C124" s="204" t="s">
        <v>8</v>
      </c>
      <c r="D124" s="204" t="s">
        <v>172</v>
      </c>
      <c r="E124" s="205" t="s">
        <v>846</v>
      </c>
      <c r="F124" s="206" t="s">
        <v>840</v>
      </c>
      <c r="G124" s="207" t="s">
        <v>819</v>
      </c>
      <c r="H124" s="208">
        <v>2</v>
      </c>
      <c r="I124" s="209"/>
      <c r="J124" s="210">
        <f>ROUND(I124*H124,2)</f>
        <v>0</v>
      </c>
      <c r="K124" s="206" t="s">
        <v>1</v>
      </c>
      <c r="L124" s="41"/>
      <c r="M124" s="211" t="s">
        <v>1</v>
      </c>
      <c r="N124" s="212" t="s">
        <v>46</v>
      </c>
      <c r="O124" s="77"/>
      <c r="P124" s="213">
        <f>O124*H124</f>
        <v>0</v>
      </c>
      <c r="Q124" s="213">
        <v>0</v>
      </c>
      <c r="R124" s="213">
        <f>Q124*H124</f>
        <v>0</v>
      </c>
      <c r="S124" s="213">
        <v>0</v>
      </c>
      <c r="T124" s="214">
        <f>S124*H124</f>
        <v>0</v>
      </c>
      <c r="AR124" s="15" t="s">
        <v>177</v>
      </c>
      <c r="AT124" s="15" t="s">
        <v>172</v>
      </c>
      <c r="AU124" s="15" t="s">
        <v>85</v>
      </c>
      <c r="AY124" s="15" t="s">
        <v>170</v>
      </c>
      <c r="BE124" s="215">
        <f>IF(N124="základní",J124,0)</f>
        <v>0</v>
      </c>
      <c r="BF124" s="215">
        <f>IF(N124="snížená",J124,0)</f>
        <v>0</v>
      </c>
      <c r="BG124" s="215">
        <f>IF(N124="zákl. přenesená",J124,0)</f>
        <v>0</v>
      </c>
      <c r="BH124" s="215">
        <f>IF(N124="sníž. přenesená",J124,0)</f>
        <v>0</v>
      </c>
      <c r="BI124" s="215">
        <f>IF(N124="nulová",J124,0)</f>
        <v>0</v>
      </c>
      <c r="BJ124" s="15" t="s">
        <v>83</v>
      </c>
      <c r="BK124" s="215">
        <f>ROUND(I124*H124,2)</f>
        <v>0</v>
      </c>
      <c r="BL124" s="15" t="s">
        <v>177</v>
      </c>
      <c r="BM124" s="15" t="s">
        <v>338</v>
      </c>
    </row>
    <row r="125" s="1" customFormat="1" ht="16.5" customHeight="1">
      <c r="B125" s="36"/>
      <c r="C125" s="204" t="s">
        <v>264</v>
      </c>
      <c r="D125" s="204" t="s">
        <v>172</v>
      </c>
      <c r="E125" s="205" t="s">
        <v>847</v>
      </c>
      <c r="F125" s="206" t="s">
        <v>834</v>
      </c>
      <c r="G125" s="207" t="s">
        <v>819</v>
      </c>
      <c r="H125" s="208">
        <v>0</v>
      </c>
      <c r="I125" s="209"/>
      <c r="J125" s="210">
        <f>ROUND(I125*H125,2)</f>
        <v>0</v>
      </c>
      <c r="K125" s="206" t="s">
        <v>1</v>
      </c>
      <c r="L125" s="41"/>
      <c r="M125" s="211" t="s">
        <v>1</v>
      </c>
      <c r="N125" s="212" t="s">
        <v>46</v>
      </c>
      <c r="O125" s="77"/>
      <c r="P125" s="213">
        <f>O125*H125</f>
        <v>0</v>
      </c>
      <c r="Q125" s="213">
        <v>0</v>
      </c>
      <c r="R125" s="213">
        <f>Q125*H125</f>
        <v>0</v>
      </c>
      <c r="S125" s="213">
        <v>0</v>
      </c>
      <c r="T125" s="214">
        <f>S125*H125</f>
        <v>0</v>
      </c>
      <c r="AR125" s="15" t="s">
        <v>177</v>
      </c>
      <c r="AT125" s="15" t="s">
        <v>172</v>
      </c>
      <c r="AU125" s="15" t="s">
        <v>85</v>
      </c>
      <c r="AY125" s="15" t="s">
        <v>170</v>
      </c>
      <c r="BE125" s="215">
        <f>IF(N125="základní",J125,0)</f>
        <v>0</v>
      </c>
      <c r="BF125" s="215">
        <f>IF(N125="snížená",J125,0)</f>
        <v>0</v>
      </c>
      <c r="BG125" s="215">
        <f>IF(N125="zákl. přenesená",J125,0)</f>
        <v>0</v>
      </c>
      <c r="BH125" s="215">
        <f>IF(N125="sníž. přenesená",J125,0)</f>
        <v>0</v>
      </c>
      <c r="BI125" s="215">
        <f>IF(N125="nulová",J125,0)</f>
        <v>0</v>
      </c>
      <c r="BJ125" s="15" t="s">
        <v>83</v>
      </c>
      <c r="BK125" s="215">
        <f>ROUND(I125*H125,2)</f>
        <v>0</v>
      </c>
      <c r="BL125" s="15" t="s">
        <v>177</v>
      </c>
      <c r="BM125" s="15" t="s">
        <v>347</v>
      </c>
    </row>
    <row r="126" s="1" customFormat="1" ht="16.5" customHeight="1">
      <c r="B126" s="36"/>
      <c r="C126" s="204" t="s">
        <v>269</v>
      </c>
      <c r="D126" s="204" t="s">
        <v>172</v>
      </c>
      <c r="E126" s="205" t="s">
        <v>848</v>
      </c>
      <c r="F126" s="206" t="s">
        <v>821</v>
      </c>
      <c r="G126" s="207" t="s">
        <v>822</v>
      </c>
      <c r="H126" s="208">
        <v>2</v>
      </c>
      <c r="I126" s="209"/>
      <c r="J126" s="210">
        <f>ROUND(I126*H126,2)</f>
        <v>0</v>
      </c>
      <c r="K126" s="206" t="s">
        <v>1</v>
      </c>
      <c r="L126" s="41"/>
      <c r="M126" s="211" t="s">
        <v>1</v>
      </c>
      <c r="N126" s="212" t="s">
        <v>46</v>
      </c>
      <c r="O126" s="77"/>
      <c r="P126" s="213">
        <f>O126*H126</f>
        <v>0</v>
      </c>
      <c r="Q126" s="213">
        <v>0</v>
      </c>
      <c r="R126" s="213">
        <f>Q126*H126</f>
        <v>0</v>
      </c>
      <c r="S126" s="213">
        <v>0</v>
      </c>
      <c r="T126" s="214">
        <f>S126*H126</f>
        <v>0</v>
      </c>
      <c r="AR126" s="15" t="s">
        <v>177</v>
      </c>
      <c r="AT126" s="15" t="s">
        <v>172</v>
      </c>
      <c r="AU126" s="15" t="s">
        <v>85</v>
      </c>
      <c r="AY126" s="15" t="s">
        <v>170</v>
      </c>
      <c r="BE126" s="215">
        <f>IF(N126="základní",J126,0)</f>
        <v>0</v>
      </c>
      <c r="BF126" s="215">
        <f>IF(N126="snížená",J126,0)</f>
        <v>0</v>
      </c>
      <c r="BG126" s="215">
        <f>IF(N126="zákl. přenesená",J126,0)</f>
        <v>0</v>
      </c>
      <c r="BH126" s="215">
        <f>IF(N126="sníž. přenesená",J126,0)</f>
        <v>0</v>
      </c>
      <c r="BI126" s="215">
        <f>IF(N126="nulová",J126,0)</f>
        <v>0</v>
      </c>
      <c r="BJ126" s="15" t="s">
        <v>83</v>
      </c>
      <c r="BK126" s="215">
        <f>ROUND(I126*H126,2)</f>
        <v>0</v>
      </c>
      <c r="BL126" s="15" t="s">
        <v>177</v>
      </c>
      <c r="BM126" s="15" t="s">
        <v>357</v>
      </c>
    </row>
    <row r="127" s="10" customFormat="1" ht="22.8" customHeight="1">
      <c r="B127" s="188"/>
      <c r="C127" s="189"/>
      <c r="D127" s="190" t="s">
        <v>74</v>
      </c>
      <c r="E127" s="202" t="s">
        <v>241</v>
      </c>
      <c r="F127" s="202" t="s">
        <v>828</v>
      </c>
      <c r="G127" s="189"/>
      <c r="H127" s="189"/>
      <c r="I127" s="192"/>
      <c r="J127" s="203">
        <f>BK127</f>
        <v>0</v>
      </c>
      <c r="K127" s="189"/>
      <c r="L127" s="194"/>
      <c r="M127" s="195"/>
      <c r="N127" s="196"/>
      <c r="O127" s="196"/>
      <c r="P127" s="197">
        <f>SUM(P128:P140)</f>
        <v>0</v>
      </c>
      <c r="Q127" s="196"/>
      <c r="R127" s="197">
        <f>SUM(R128:R140)</f>
        <v>0</v>
      </c>
      <c r="S127" s="196"/>
      <c r="T127" s="198">
        <f>SUM(T128:T140)</f>
        <v>0</v>
      </c>
      <c r="AR127" s="199" t="s">
        <v>83</v>
      </c>
      <c r="AT127" s="200" t="s">
        <v>74</v>
      </c>
      <c r="AU127" s="200" t="s">
        <v>83</v>
      </c>
      <c r="AY127" s="199" t="s">
        <v>170</v>
      </c>
      <c r="BK127" s="201">
        <f>SUM(BK128:BK140)</f>
        <v>0</v>
      </c>
    </row>
    <row r="128" s="1" customFormat="1" ht="16.5" customHeight="1">
      <c r="B128" s="36"/>
      <c r="C128" s="204" t="s">
        <v>276</v>
      </c>
      <c r="D128" s="204" t="s">
        <v>172</v>
      </c>
      <c r="E128" s="205" t="s">
        <v>849</v>
      </c>
      <c r="F128" s="206" t="s">
        <v>821</v>
      </c>
      <c r="G128" s="207" t="s">
        <v>819</v>
      </c>
      <c r="H128" s="208">
        <v>2</v>
      </c>
      <c r="I128" s="209"/>
      <c r="J128" s="210">
        <f>ROUND(I128*H128,2)</f>
        <v>0</v>
      </c>
      <c r="K128" s="206" t="s">
        <v>1</v>
      </c>
      <c r="L128" s="41"/>
      <c r="M128" s="211" t="s">
        <v>1</v>
      </c>
      <c r="N128" s="212" t="s">
        <v>46</v>
      </c>
      <c r="O128" s="77"/>
      <c r="P128" s="213">
        <f>O128*H128</f>
        <v>0</v>
      </c>
      <c r="Q128" s="213">
        <v>0</v>
      </c>
      <c r="R128" s="213">
        <f>Q128*H128</f>
        <v>0</v>
      </c>
      <c r="S128" s="213">
        <v>0</v>
      </c>
      <c r="T128" s="214">
        <f>S128*H128</f>
        <v>0</v>
      </c>
      <c r="AR128" s="15" t="s">
        <v>177</v>
      </c>
      <c r="AT128" s="15" t="s">
        <v>172</v>
      </c>
      <c r="AU128" s="15" t="s">
        <v>85</v>
      </c>
      <c r="AY128" s="15" t="s">
        <v>170</v>
      </c>
      <c r="BE128" s="215">
        <f>IF(N128="základní",J128,0)</f>
        <v>0</v>
      </c>
      <c r="BF128" s="215">
        <f>IF(N128="snížená",J128,0)</f>
        <v>0</v>
      </c>
      <c r="BG128" s="215">
        <f>IF(N128="zákl. přenesená",J128,0)</f>
        <v>0</v>
      </c>
      <c r="BH128" s="215">
        <f>IF(N128="sníž. přenesená",J128,0)</f>
        <v>0</v>
      </c>
      <c r="BI128" s="215">
        <f>IF(N128="nulová",J128,0)</f>
        <v>0</v>
      </c>
      <c r="BJ128" s="15" t="s">
        <v>83</v>
      </c>
      <c r="BK128" s="215">
        <f>ROUND(I128*H128,2)</f>
        <v>0</v>
      </c>
      <c r="BL128" s="15" t="s">
        <v>177</v>
      </c>
      <c r="BM128" s="15" t="s">
        <v>369</v>
      </c>
    </row>
    <row r="129" s="1" customFormat="1" ht="16.5" customHeight="1">
      <c r="B129" s="36"/>
      <c r="C129" s="204" t="s">
        <v>282</v>
      </c>
      <c r="D129" s="204" t="s">
        <v>172</v>
      </c>
      <c r="E129" s="205" t="s">
        <v>850</v>
      </c>
      <c r="F129" s="206" t="s">
        <v>851</v>
      </c>
      <c r="G129" s="207" t="s">
        <v>852</v>
      </c>
      <c r="H129" s="208">
        <v>10</v>
      </c>
      <c r="I129" s="209"/>
      <c r="J129" s="210">
        <f>ROUND(I129*H129,2)</f>
        <v>0</v>
      </c>
      <c r="K129" s="206" t="s">
        <v>1</v>
      </c>
      <c r="L129" s="41"/>
      <c r="M129" s="211" t="s">
        <v>1</v>
      </c>
      <c r="N129" s="212" t="s">
        <v>46</v>
      </c>
      <c r="O129" s="77"/>
      <c r="P129" s="213">
        <f>O129*H129</f>
        <v>0</v>
      </c>
      <c r="Q129" s="213">
        <v>0</v>
      </c>
      <c r="R129" s="213">
        <f>Q129*H129</f>
        <v>0</v>
      </c>
      <c r="S129" s="213">
        <v>0</v>
      </c>
      <c r="T129" s="214">
        <f>S129*H129</f>
        <v>0</v>
      </c>
      <c r="AR129" s="15" t="s">
        <v>177</v>
      </c>
      <c r="AT129" s="15" t="s">
        <v>172</v>
      </c>
      <c r="AU129" s="15" t="s">
        <v>85</v>
      </c>
      <c r="AY129" s="15" t="s">
        <v>170</v>
      </c>
      <c r="BE129" s="215">
        <f>IF(N129="základní",J129,0)</f>
        <v>0</v>
      </c>
      <c r="BF129" s="215">
        <f>IF(N129="snížená",J129,0)</f>
        <v>0</v>
      </c>
      <c r="BG129" s="215">
        <f>IF(N129="zákl. přenesená",J129,0)</f>
        <v>0</v>
      </c>
      <c r="BH129" s="215">
        <f>IF(N129="sníž. přenesená",J129,0)</f>
        <v>0</v>
      </c>
      <c r="BI129" s="215">
        <f>IF(N129="nulová",J129,0)</f>
        <v>0</v>
      </c>
      <c r="BJ129" s="15" t="s">
        <v>83</v>
      </c>
      <c r="BK129" s="215">
        <f>ROUND(I129*H129,2)</f>
        <v>0</v>
      </c>
      <c r="BL129" s="15" t="s">
        <v>177</v>
      </c>
      <c r="BM129" s="15" t="s">
        <v>380</v>
      </c>
    </row>
    <row r="130" s="1" customFormat="1" ht="16.5" customHeight="1">
      <c r="B130" s="36"/>
      <c r="C130" s="204" t="s">
        <v>288</v>
      </c>
      <c r="D130" s="204" t="s">
        <v>172</v>
      </c>
      <c r="E130" s="205" t="s">
        <v>853</v>
      </c>
      <c r="F130" s="206" t="s">
        <v>854</v>
      </c>
      <c r="G130" s="207" t="s">
        <v>852</v>
      </c>
      <c r="H130" s="208">
        <v>5</v>
      </c>
      <c r="I130" s="209"/>
      <c r="J130" s="210">
        <f>ROUND(I130*H130,2)</f>
        <v>0</v>
      </c>
      <c r="K130" s="206" t="s">
        <v>1</v>
      </c>
      <c r="L130" s="41"/>
      <c r="M130" s="211" t="s">
        <v>1</v>
      </c>
      <c r="N130" s="212" t="s">
        <v>46</v>
      </c>
      <c r="O130" s="77"/>
      <c r="P130" s="213">
        <f>O130*H130</f>
        <v>0</v>
      </c>
      <c r="Q130" s="213">
        <v>0</v>
      </c>
      <c r="R130" s="213">
        <f>Q130*H130</f>
        <v>0</v>
      </c>
      <c r="S130" s="213">
        <v>0</v>
      </c>
      <c r="T130" s="214">
        <f>S130*H130</f>
        <v>0</v>
      </c>
      <c r="AR130" s="15" t="s">
        <v>177</v>
      </c>
      <c r="AT130" s="15" t="s">
        <v>172</v>
      </c>
      <c r="AU130" s="15" t="s">
        <v>85</v>
      </c>
      <c r="AY130" s="15" t="s">
        <v>170</v>
      </c>
      <c r="BE130" s="215">
        <f>IF(N130="základní",J130,0)</f>
        <v>0</v>
      </c>
      <c r="BF130" s="215">
        <f>IF(N130="snížená",J130,0)</f>
        <v>0</v>
      </c>
      <c r="BG130" s="215">
        <f>IF(N130="zákl. přenesená",J130,0)</f>
        <v>0</v>
      </c>
      <c r="BH130" s="215">
        <f>IF(N130="sníž. přenesená",J130,0)</f>
        <v>0</v>
      </c>
      <c r="BI130" s="215">
        <f>IF(N130="nulová",J130,0)</f>
        <v>0</v>
      </c>
      <c r="BJ130" s="15" t="s">
        <v>83</v>
      </c>
      <c r="BK130" s="215">
        <f>ROUND(I130*H130,2)</f>
        <v>0</v>
      </c>
      <c r="BL130" s="15" t="s">
        <v>177</v>
      </c>
      <c r="BM130" s="15" t="s">
        <v>391</v>
      </c>
    </row>
    <row r="131" s="1" customFormat="1" ht="16.5" customHeight="1">
      <c r="B131" s="36"/>
      <c r="C131" s="204" t="s">
        <v>7</v>
      </c>
      <c r="D131" s="204" t="s">
        <v>172</v>
      </c>
      <c r="E131" s="205" t="s">
        <v>855</v>
      </c>
      <c r="F131" s="206" t="s">
        <v>856</v>
      </c>
      <c r="G131" s="207" t="s">
        <v>852</v>
      </c>
      <c r="H131" s="208">
        <v>10</v>
      </c>
      <c r="I131" s="209"/>
      <c r="J131" s="210">
        <f>ROUND(I131*H131,2)</f>
        <v>0</v>
      </c>
      <c r="K131" s="206" t="s">
        <v>1</v>
      </c>
      <c r="L131" s="41"/>
      <c r="M131" s="211" t="s">
        <v>1</v>
      </c>
      <c r="N131" s="212" t="s">
        <v>46</v>
      </c>
      <c r="O131" s="77"/>
      <c r="P131" s="213">
        <f>O131*H131</f>
        <v>0</v>
      </c>
      <c r="Q131" s="213">
        <v>0</v>
      </c>
      <c r="R131" s="213">
        <f>Q131*H131</f>
        <v>0</v>
      </c>
      <c r="S131" s="213">
        <v>0</v>
      </c>
      <c r="T131" s="214">
        <f>S131*H131</f>
        <v>0</v>
      </c>
      <c r="AR131" s="15" t="s">
        <v>177</v>
      </c>
      <c r="AT131" s="15" t="s">
        <v>172</v>
      </c>
      <c r="AU131" s="15" t="s">
        <v>85</v>
      </c>
      <c r="AY131" s="15" t="s">
        <v>170</v>
      </c>
      <c r="BE131" s="215">
        <f>IF(N131="základní",J131,0)</f>
        <v>0</v>
      </c>
      <c r="BF131" s="215">
        <f>IF(N131="snížená",J131,0)</f>
        <v>0</v>
      </c>
      <c r="BG131" s="215">
        <f>IF(N131="zákl. přenesená",J131,0)</f>
        <v>0</v>
      </c>
      <c r="BH131" s="215">
        <f>IF(N131="sníž. přenesená",J131,0)</f>
        <v>0</v>
      </c>
      <c r="BI131" s="215">
        <f>IF(N131="nulová",J131,0)</f>
        <v>0</v>
      </c>
      <c r="BJ131" s="15" t="s">
        <v>83</v>
      </c>
      <c r="BK131" s="215">
        <f>ROUND(I131*H131,2)</f>
        <v>0</v>
      </c>
      <c r="BL131" s="15" t="s">
        <v>177</v>
      </c>
      <c r="BM131" s="15" t="s">
        <v>403</v>
      </c>
    </row>
    <row r="132" s="1" customFormat="1" ht="16.5" customHeight="1">
      <c r="B132" s="36"/>
      <c r="C132" s="204" t="s">
        <v>298</v>
      </c>
      <c r="D132" s="204" t="s">
        <v>172</v>
      </c>
      <c r="E132" s="205" t="s">
        <v>857</v>
      </c>
      <c r="F132" s="206" t="s">
        <v>858</v>
      </c>
      <c r="G132" s="207" t="s">
        <v>852</v>
      </c>
      <c r="H132" s="208">
        <v>10</v>
      </c>
      <c r="I132" s="209"/>
      <c r="J132" s="210">
        <f>ROUND(I132*H132,2)</f>
        <v>0</v>
      </c>
      <c r="K132" s="206" t="s">
        <v>1</v>
      </c>
      <c r="L132" s="41"/>
      <c r="M132" s="211" t="s">
        <v>1</v>
      </c>
      <c r="N132" s="212" t="s">
        <v>46</v>
      </c>
      <c r="O132" s="77"/>
      <c r="P132" s="213">
        <f>O132*H132</f>
        <v>0</v>
      </c>
      <c r="Q132" s="213">
        <v>0</v>
      </c>
      <c r="R132" s="213">
        <f>Q132*H132</f>
        <v>0</v>
      </c>
      <c r="S132" s="213">
        <v>0</v>
      </c>
      <c r="T132" s="214">
        <f>S132*H132</f>
        <v>0</v>
      </c>
      <c r="AR132" s="15" t="s">
        <v>177</v>
      </c>
      <c r="AT132" s="15" t="s">
        <v>172</v>
      </c>
      <c r="AU132" s="15" t="s">
        <v>85</v>
      </c>
      <c r="AY132" s="15" t="s">
        <v>170</v>
      </c>
      <c r="BE132" s="215">
        <f>IF(N132="základní",J132,0)</f>
        <v>0</v>
      </c>
      <c r="BF132" s="215">
        <f>IF(N132="snížená",J132,0)</f>
        <v>0</v>
      </c>
      <c r="BG132" s="215">
        <f>IF(N132="zákl. přenesená",J132,0)</f>
        <v>0</v>
      </c>
      <c r="BH132" s="215">
        <f>IF(N132="sníž. přenesená",J132,0)</f>
        <v>0</v>
      </c>
      <c r="BI132" s="215">
        <f>IF(N132="nulová",J132,0)</f>
        <v>0</v>
      </c>
      <c r="BJ132" s="15" t="s">
        <v>83</v>
      </c>
      <c r="BK132" s="215">
        <f>ROUND(I132*H132,2)</f>
        <v>0</v>
      </c>
      <c r="BL132" s="15" t="s">
        <v>177</v>
      </c>
      <c r="BM132" s="15" t="s">
        <v>414</v>
      </c>
    </row>
    <row r="133" s="1" customFormat="1" ht="16.5" customHeight="1">
      <c r="B133" s="36"/>
      <c r="C133" s="204" t="s">
        <v>305</v>
      </c>
      <c r="D133" s="204" t="s">
        <v>172</v>
      </c>
      <c r="E133" s="205" t="s">
        <v>859</v>
      </c>
      <c r="F133" s="206" t="s">
        <v>860</v>
      </c>
      <c r="G133" s="207" t="s">
        <v>852</v>
      </c>
      <c r="H133" s="208">
        <v>10</v>
      </c>
      <c r="I133" s="209"/>
      <c r="J133" s="210">
        <f>ROUND(I133*H133,2)</f>
        <v>0</v>
      </c>
      <c r="K133" s="206" t="s">
        <v>1</v>
      </c>
      <c r="L133" s="41"/>
      <c r="M133" s="211" t="s">
        <v>1</v>
      </c>
      <c r="N133" s="212" t="s">
        <v>46</v>
      </c>
      <c r="O133" s="77"/>
      <c r="P133" s="213">
        <f>O133*H133</f>
        <v>0</v>
      </c>
      <c r="Q133" s="213">
        <v>0</v>
      </c>
      <c r="R133" s="213">
        <f>Q133*H133</f>
        <v>0</v>
      </c>
      <c r="S133" s="213">
        <v>0</v>
      </c>
      <c r="T133" s="214">
        <f>S133*H133</f>
        <v>0</v>
      </c>
      <c r="AR133" s="15" t="s">
        <v>177</v>
      </c>
      <c r="AT133" s="15" t="s">
        <v>172</v>
      </c>
      <c r="AU133" s="15" t="s">
        <v>85</v>
      </c>
      <c r="AY133" s="15" t="s">
        <v>170</v>
      </c>
      <c r="BE133" s="215">
        <f>IF(N133="základní",J133,0)</f>
        <v>0</v>
      </c>
      <c r="BF133" s="215">
        <f>IF(N133="snížená",J133,0)</f>
        <v>0</v>
      </c>
      <c r="BG133" s="215">
        <f>IF(N133="zákl. přenesená",J133,0)</f>
        <v>0</v>
      </c>
      <c r="BH133" s="215">
        <f>IF(N133="sníž. přenesená",J133,0)</f>
        <v>0</v>
      </c>
      <c r="BI133" s="215">
        <f>IF(N133="nulová",J133,0)</f>
        <v>0</v>
      </c>
      <c r="BJ133" s="15" t="s">
        <v>83</v>
      </c>
      <c r="BK133" s="215">
        <f>ROUND(I133*H133,2)</f>
        <v>0</v>
      </c>
      <c r="BL133" s="15" t="s">
        <v>177</v>
      </c>
      <c r="BM133" s="15" t="s">
        <v>425</v>
      </c>
    </row>
    <row r="134" s="1" customFormat="1" ht="16.5" customHeight="1">
      <c r="B134" s="36"/>
      <c r="C134" s="204" t="s">
        <v>312</v>
      </c>
      <c r="D134" s="204" t="s">
        <v>172</v>
      </c>
      <c r="E134" s="205" t="s">
        <v>861</v>
      </c>
      <c r="F134" s="206" t="s">
        <v>818</v>
      </c>
      <c r="G134" s="207" t="s">
        <v>819</v>
      </c>
      <c r="H134" s="208">
        <v>10</v>
      </c>
      <c r="I134" s="209"/>
      <c r="J134" s="210">
        <f>ROUND(I134*H134,2)</f>
        <v>0</v>
      </c>
      <c r="K134" s="206" t="s">
        <v>1</v>
      </c>
      <c r="L134" s="41"/>
      <c r="M134" s="211" t="s">
        <v>1</v>
      </c>
      <c r="N134" s="212" t="s">
        <v>46</v>
      </c>
      <c r="O134" s="77"/>
      <c r="P134" s="213">
        <f>O134*H134</f>
        <v>0</v>
      </c>
      <c r="Q134" s="213">
        <v>0</v>
      </c>
      <c r="R134" s="213">
        <f>Q134*H134</f>
        <v>0</v>
      </c>
      <c r="S134" s="213">
        <v>0</v>
      </c>
      <c r="T134" s="214">
        <f>S134*H134</f>
        <v>0</v>
      </c>
      <c r="AR134" s="15" t="s">
        <v>177</v>
      </c>
      <c r="AT134" s="15" t="s">
        <v>172</v>
      </c>
      <c r="AU134" s="15" t="s">
        <v>85</v>
      </c>
      <c r="AY134" s="15" t="s">
        <v>170</v>
      </c>
      <c r="BE134" s="215">
        <f>IF(N134="základní",J134,0)</f>
        <v>0</v>
      </c>
      <c r="BF134" s="215">
        <f>IF(N134="snížená",J134,0)</f>
        <v>0</v>
      </c>
      <c r="BG134" s="215">
        <f>IF(N134="zákl. přenesená",J134,0)</f>
        <v>0</v>
      </c>
      <c r="BH134" s="215">
        <f>IF(N134="sníž. přenesená",J134,0)</f>
        <v>0</v>
      </c>
      <c r="BI134" s="215">
        <f>IF(N134="nulová",J134,0)</f>
        <v>0</v>
      </c>
      <c r="BJ134" s="15" t="s">
        <v>83</v>
      </c>
      <c r="BK134" s="215">
        <f>ROUND(I134*H134,2)</f>
        <v>0</v>
      </c>
      <c r="BL134" s="15" t="s">
        <v>177</v>
      </c>
      <c r="BM134" s="15" t="s">
        <v>437</v>
      </c>
    </row>
    <row r="135" s="1" customFormat="1" ht="16.5" customHeight="1">
      <c r="B135" s="36"/>
      <c r="C135" s="204" t="s">
        <v>317</v>
      </c>
      <c r="D135" s="204" t="s">
        <v>172</v>
      </c>
      <c r="E135" s="205" t="s">
        <v>862</v>
      </c>
      <c r="F135" s="206" t="s">
        <v>831</v>
      </c>
      <c r="G135" s="207" t="s">
        <v>825</v>
      </c>
      <c r="H135" s="208">
        <v>4</v>
      </c>
      <c r="I135" s="209"/>
      <c r="J135" s="210">
        <f>ROUND(I135*H135,2)</f>
        <v>0</v>
      </c>
      <c r="K135" s="206" t="s">
        <v>1</v>
      </c>
      <c r="L135" s="41"/>
      <c r="M135" s="211" t="s">
        <v>1</v>
      </c>
      <c r="N135" s="212" t="s">
        <v>46</v>
      </c>
      <c r="O135" s="77"/>
      <c r="P135" s="213">
        <f>O135*H135</f>
        <v>0</v>
      </c>
      <c r="Q135" s="213">
        <v>0</v>
      </c>
      <c r="R135" s="213">
        <f>Q135*H135</f>
        <v>0</v>
      </c>
      <c r="S135" s="213">
        <v>0</v>
      </c>
      <c r="T135" s="214">
        <f>S135*H135</f>
        <v>0</v>
      </c>
      <c r="AR135" s="15" t="s">
        <v>177</v>
      </c>
      <c r="AT135" s="15" t="s">
        <v>172</v>
      </c>
      <c r="AU135" s="15" t="s">
        <v>85</v>
      </c>
      <c r="AY135" s="15" t="s">
        <v>170</v>
      </c>
      <c r="BE135" s="215">
        <f>IF(N135="základní",J135,0)</f>
        <v>0</v>
      </c>
      <c r="BF135" s="215">
        <f>IF(N135="snížená",J135,0)</f>
        <v>0</v>
      </c>
      <c r="BG135" s="215">
        <f>IF(N135="zákl. přenesená",J135,0)</f>
        <v>0</v>
      </c>
      <c r="BH135" s="215">
        <f>IF(N135="sníž. přenesená",J135,0)</f>
        <v>0</v>
      </c>
      <c r="BI135" s="215">
        <f>IF(N135="nulová",J135,0)</f>
        <v>0</v>
      </c>
      <c r="BJ135" s="15" t="s">
        <v>83</v>
      </c>
      <c r="BK135" s="215">
        <f>ROUND(I135*H135,2)</f>
        <v>0</v>
      </c>
      <c r="BL135" s="15" t="s">
        <v>177</v>
      </c>
      <c r="BM135" s="15" t="s">
        <v>448</v>
      </c>
    </row>
    <row r="136" s="1" customFormat="1" ht="16.5" customHeight="1">
      <c r="B136" s="36"/>
      <c r="C136" s="204" t="s">
        <v>321</v>
      </c>
      <c r="D136" s="204" t="s">
        <v>172</v>
      </c>
      <c r="E136" s="205" t="s">
        <v>863</v>
      </c>
      <c r="F136" s="206" t="s">
        <v>864</v>
      </c>
      <c r="G136" s="207" t="s">
        <v>206</v>
      </c>
      <c r="H136" s="208">
        <v>30</v>
      </c>
      <c r="I136" s="209"/>
      <c r="J136" s="210">
        <f>ROUND(I136*H136,2)</f>
        <v>0</v>
      </c>
      <c r="K136" s="206" t="s">
        <v>1</v>
      </c>
      <c r="L136" s="41"/>
      <c r="M136" s="211" t="s">
        <v>1</v>
      </c>
      <c r="N136" s="212" t="s">
        <v>46</v>
      </c>
      <c r="O136" s="77"/>
      <c r="P136" s="213">
        <f>O136*H136</f>
        <v>0</v>
      </c>
      <c r="Q136" s="213">
        <v>0</v>
      </c>
      <c r="R136" s="213">
        <f>Q136*H136</f>
        <v>0</v>
      </c>
      <c r="S136" s="213">
        <v>0</v>
      </c>
      <c r="T136" s="214">
        <f>S136*H136</f>
        <v>0</v>
      </c>
      <c r="AR136" s="15" t="s">
        <v>177</v>
      </c>
      <c r="AT136" s="15" t="s">
        <v>172</v>
      </c>
      <c r="AU136" s="15" t="s">
        <v>85</v>
      </c>
      <c r="AY136" s="15" t="s">
        <v>170</v>
      </c>
      <c r="BE136" s="215">
        <f>IF(N136="základní",J136,0)</f>
        <v>0</v>
      </c>
      <c r="BF136" s="215">
        <f>IF(N136="snížená",J136,0)</f>
        <v>0</v>
      </c>
      <c r="BG136" s="215">
        <f>IF(N136="zákl. přenesená",J136,0)</f>
        <v>0</v>
      </c>
      <c r="BH136" s="215">
        <f>IF(N136="sníž. přenesená",J136,0)</f>
        <v>0</v>
      </c>
      <c r="BI136" s="215">
        <f>IF(N136="nulová",J136,0)</f>
        <v>0</v>
      </c>
      <c r="BJ136" s="15" t="s">
        <v>83</v>
      </c>
      <c r="BK136" s="215">
        <f>ROUND(I136*H136,2)</f>
        <v>0</v>
      </c>
      <c r="BL136" s="15" t="s">
        <v>177</v>
      </c>
      <c r="BM136" s="15" t="s">
        <v>456</v>
      </c>
    </row>
    <row r="137" s="1" customFormat="1" ht="16.5" customHeight="1">
      <c r="B137" s="36"/>
      <c r="C137" s="204" t="s">
        <v>325</v>
      </c>
      <c r="D137" s="204" t="s">
        <v>172</v>
      </c>
      <c r="E137" s="205" t="s">
        <v>865</v>
      </c>
      <c r="F137" s="206" t="s">
        <v>866</v>
      </c>
      <c r="G137" s="207" t="s">
        <v>175</v>
      </c>
      <c r="H137" s="208">
        <v>24</v>
      </c>
      <c r="I137" s="209"/>
      <c r="J137" s="210">
        <f>ROUND(I137*H137,2)</f>
        <v>0</v>
      </c>
      <c r="K137" s="206" t="s">
        <v>1</v>
      </c>
      <c r="L137" s="41"/>
      <c r="M137" s="211" t="s">
        <v>1</v>
      </c>
      <c r="N137" s="212" t="s">
        <v>46</v>
      </c>
      <c r="O137" s="77"/>
      <c r="P137" s="213">
        <f>O137*H137</f>
        <v>0</v>
      </c>
      <c r="Q137" s="213">
        <v>0</v>
      </c>
      <c r="R137" s="213">
        <f>Q137*H137</f>
        <v>0</v>
      </c>
      <c r="S137" s="213">
        <v>0</v>
      </c>
      <c r="T137" s="214">
        <f>S137*H137</f>
        <v>0</v>
      </c>
      <c r="AR137" s="15" t="s">
        <v>177</v>
      </c>
      <c r="AT137" s="15" t="s">
        <v>172</v>
      </c>
      <c r="AU137" s="15" t="s">
        <v>85</v>
      </c>
      <c r="AY137" s="15" t="s">
        <v>170</v>
      </c>
      <c r="BE137" s="215">
        <f>IF(N137="základní",J137,0)</f>
        <v>0</v>
      </c>
      <c r="BF137" s="215">
        <f>IF(N137="snížená",J137,0)</f>
        <v>0</v>
      </c>
      <c r="BG137" s="215">
        <f>IF(N137="zákl. přenesená",J137,0)</f>
        <v>0</v>
      </c>
      <c r="BH137" s="215">
        <f>IF(N137="sníž. přenesená",J137,0)</f>
        <v>0</v>
      </c>
      <c r="BI137" s="215">
        <f>IF(N137="nulová",J137,0)</f>
        <v>0</v>
      </c>
      <c r="BJ137" s="15" t="s">
        <v>83</v>
      </c>
      <c r="BK137" s="215">
        <f>ROUND(I137*H137,2)</f>
        <v>0</v>
      </c>
      <c r="BL137" s="15" t="s">
        <v>177</v>
      </c>
      <c r="BM137" s="15" t="s">
        <v>464</v>
      </c>
    </row>
    <row r="138" s="1" customFormat="1" ht="16.5" customHeight="1">
      <c r="B138" s="36"/>
      <c r="C138" s="204" t="s">
        <v>329</v>
      </c>
      <c r="D138" s="204" t="s">
        <v>172</v>
      </c>
      <c r="E138" s="205" t="s">
        <v>867</v>
      </c>
      <c r="F138" s="206" t="s">
        <v>868</v>
      </c>
      <c r="G138" s="207" t="s">
        <v>206</v>
      </c>
      <c r="H138" s="208">
        <v>30</v>
      </c>
      <c r="I138" s="209"/>
      <c r="J138" s="210">
        <f>ROUND(I138*H138,2)</f>
        <v>0</v>
      </c>
      <c r="K138" s="206" t="s">
        <v>1</v>
      </c>
      <c r="L138" s="41"/>
      <c r="M138" s="211" t="s">
        <v>1</v>
      </c>
      <c r="N138" s="212" t="s">
        <v>46</v>
      </c>
      <c r="O138" s="77"/>
      <c r="P138" s="213">
        <f>O138*H138</f>
        <v>0</v>
      </c>
      <c r="Q138" s="213">
        <v>0</v>
      </c>
      <c r="R138" s="213">
        <f>Q138*H138</f>
        <v>0</v>
      </c>
      <c r="S138" s="213">
        <v>0</v>
      </c>
      <c r="T138" s="214">
        <f>S138*H138</f>
        <v>0</v>
      </c>
      <c r="AR138" s="15" t="s">
        <v>177</v>
      </c>
      <c r="AT138" s="15" t="s">
        <v>172</v>
      </c>
      <c r="AU138" s="15" t="s">
        <v>85</v>
      </c>
      <c r="AY138" s="15" t="s">
        <v>170</v>
      </c>
      <c r="BE138" s="215">
        <f>IF(N138="základní",J138,0)</f>
        <v>0</v>
      </c>
      <c r="BF138" s="215">
        <f>IF(N138="snížená",J138,0)</f>
        <v>0</v>
      </c>
      <c r="BG138" s="215">
        <f>IF(N138="zákl. přenesená",J138,0)</f>
        <v>0</v>
      </c>
      <c r="BH138" s="215">
        <f>IF(N138="sníž. přenesená",J138,0)</f>
        <v>0</v>
      </c>
      <c r="BI138" s="215">
        <f>IF(N138="nulová",J138,0)</f>
        <v>0</v>
      </c>
      <c r="BJ138" s="15" t="s">
        <v>83</v>
      </c>
      <c r="BK138" s="215">
        <f>ROUND(I138*H138,2)</f>
        <v>0</v>
      </c>
      <c r="BL138" s="15" t="s">
        <v>177</v>
      </c>
      <c r="BM138" s="15" t="s">
        <v>474</v>
      </c>
    </row>
    <row r="139" s="1" customFormat="1" ht="16.5" customHeight="1">
      <c r="B139" s="36"/>
      <c r="C139" s="204" t="s">
        <v>333</v>
      </c>
      <c r="D139" s="204" t="s">
        <v>172</v>
      </c>
      <c r="E139" s="205" t="s">
        <v>869</v>
      </c>
      <c r="F139" s="206" t="s">
        <v>840</v>
      </c>
      <c r="G139" s="207" t="s">
        <v>819</v>
      </c>
      <c r="H139" s="208">
        <v>6</v>
      </c>
      <c r="I139" s="209"/>
      <c r="J139" s="210">
        <f>ROUND(I139*H139,2)</f>
        <v>0</v>
      </c>
      <c r="K139" s="206" t="s">
        <v>1</v>
      </c>
      <c r="L139" s="41"/>
      <c r="M139" s="211" t="s">
        <v>1</v>
      </c>
      <c r="N139" s="212" t="s">
        <v>46</v>
      </c>
      <c r="O139" s="77"/>
      <c r="P139" s="213">
        <f>O139*H139</f>
        <v>0</v>
      </c>
      <c r="Q139" s="213">
        <v>0</v>
      </c>
      <c r="R139" s="213">
        <f>Q139*H139</f>
        <v>0</v>
      </c>
      <c r="S139" s="213">
        <v>0</v>
      </c>
      <c r="T139" s="214">
        <f>S139*H139</f>
        <v>0</v>
      </c>
      <c r="AR139" s="15" t="s">
        <v>177</v>
      </c>
      <c r="AT139" s="15" t="s">
        <v>172</v>
      </c>
      <c r="AU139" s="15" t="s">
        <v>85</v>
      </c>
      <c r="AY139" s="15" t="s">
        <v>170</v>
      </c>
      <c r="BE139" s="215">
        <f>IF(N139="základní",J139,0)</f>
        <v>0</v>
      </c>
      <c r="BF139" s="215">
        <f>IF(N139="snížená",J139,0)</f>
        <v>0</v>
      </c>
      <c r="BG139" s="215">
        <f>IF(N139="zákl. přenesená",J139,0)</f>
        <v>0</v>
      </c>
      <c r="BH139" s="215">
        <f>IF(N139="sníž. přenesená",J139,0)</f>
        <v>0</v>
      </c>
      <c r="BI139" s="215">
        <f>IF(N139="nulová",J139,0)</f>
        <v>0</v>
      </c>
      <c r="BJ139" s="15" t="s">
        <v>83</v>
      </c>
      <c r="BK139" s="215">
        <f>ROUND(I139*H139,2)</f>
        <v>0</v>
      </c>
      <c r="BL139" s="15" t="s">
        <v>177</v>
      </c>
      <c r="BM139" s="15" t="s">
        <v>484</v>
      </c>
    </row>
    <row r="140" s="1" customFormat="1" ht="16.5" customHeight="1">
      <c r="B140" s="36"/>
      <c r="C140" s="204" t="s">
        <v>338</v>
      </c>
      <c r="D140" s="204" t="s">
        <v>172</v>
      </c>
      <c r="E140" s="205" t="s">
        <v>870</v>
      </c>
      <c r="F140" s="206" t="s">
        <v>871</v>
      </c>
      <c r="G140" s="207" t="s">
        <v>819</v>
      </c>
      <c r="H140" s="208">
        <v>4</v>
      </c>
      <c r="I140" s="209"/>
      <c r="J140" s="210">
        <f>ROUND(I140*H140,2)</f>
        <v>0</v>
      </c>
      <c r="K140" s="206" t="s">
        <v>1</v>
      </c>
      <c r="L140" s="41"/>
      <c r="M140" s="211" t="s">
        <v>1</v>
      </c>
      <c r="N140" s="212" t="s">
        <v>46</v>
      </c>
      <c r="O140" s="77"/>
      <c r="P140" s="213">
        <f>O140*H140</f>
        <v>0</v>
      </c>
      <c r="Q140" s="213">
        <v>0</v>
      </c>
      <c r="R140" s="213">
        <f>Q140*H140</f>
        <v>0</v>
      </c>
      <c r="S140" s="213">
        <v>0</v>
      </c>
      <c r="T140" s="214">
        <f>S140*H140</f>
        <v>0</v>
      </c>
      <c r="AR140" s="15" t="s">
        <v>177</v>
      </c>
      <c r="AT140" s="15" t="s">
        <v>172</v>
      </c>
      <c r="AU140" s="15" t="s">
        <v>85</v>
      </c>
      <c r="AY140" s="15" t="s">
        <v>170</v>
      </c>
      <c r="BE140" s="215">
        <f>IF(N140="základní",J140,0)</f>
        <v>0</v>
      </c>
      <c r="BF140" s="215">
        <f>IF(N140="snížená",J140,0)</f>
        <v>0</v>
      </c>
      <c r="BG140" s="215">
        <f>IF(N140="zákl. přenesená",J140,0)</f>
        <v>0</v>
      </c>
      <c r="BH140" s="215">
        <f>IF(N140="sníž. přenesená",J140,0)</f>
        <v>0</v>
      </c>
      <c r="BI140" s="215">
        <f>IF(N140="nulová",J140,0)</f>
        <v>0</v>
      </c>
      <c r="BJ140" s="15" t="s">
        <v>83</v>
      </c>
      <c r="BK140" s="215">
        <f>ROUND(I140*H140,2)</f>
        <v>0</v>
      </c>
      <c r="BL140" s="15" t="s">
        <v>177</v>
      </c>
      <c r="BM140" s="15" t="s">
        <v>495</v>
      </c>
    </row>
    <row r="141" s="10" customFormat="1" ht="22.8" customHeight="1">
      <c r="B141" s="188"/>
      <c r="C141" s="189"/>
      <c r="D141" s="190" t="s">
        <v>74</v>
      </c>
      <c r="E141" s="202" t="s">
        <v>246</v>
      </c>
      <c r="F141" s="202" t="s">
        <v>835</v>
      </c>
      <c r="G141" s="189"/>
      <c r="H141" s="189"/>
      <c r="I141" s="192"/>
      <c r="J141" s="203">
        <f>BK141</f>
        <v>0</v>
      </c>
      <c r="K141" s="189"/>
      <c r="L141" s="194"/>
      <c r="M141" s="195"/>
      <c r="N141" s="196"/>
      <c r="O141" s="196"/>
      <c r="P141" s="197">
        <f>SUM(P142:P147)</f>
        <v>0</v>
      </c>
      <c r="Q141" s="196"/>
      <c r="R141" s="197">
        <f>SUM(R142:R147)</f>
        <v>0</v>
      </c>
      <c r="S141" s="196"/>
      <c r="T141" s="198">
        <f>SUM(T142:T147)</f>
        <v>0</v>
      </c>
      <c r="AR141" s="199" t="s">
        <v>83</v>
      </c>
      <c r="AT141" s="200" t="s">
        <v>74</v>
      </c>
      <c r="AU141" s="200" t="s">
        <v>83</v>
      </c>
      <c r="AY141" s="199" t="s">
        <v>170</v>
      </c>
      <c r="BK141" s="201">
        <f>SUM(BK142:BK147)</f>
        <v>0</v>
      </c>
    </row>
    <row r="142" s="1" customFormat="1" ht="16.5" customHeight="1">
      <c r="B142" s="36"/>
      <c r="C142" s="204" t="s">
        <v>343</v>
      </c>
      <c r="D142" s="204" t="s">
        <v>172</v>
      </c>
      <c r="E142" s="205" t="s">
        <v>872</v>
      </c>
      <c r="F142" s="206" t="s">
        <v>821</v>
      </c>
      <c r="G142" s="207" t="s">
        <v>819</v>
      </c>
      <c r="H142" s="208">
        <v>1</v>
      </c>
      <c r="I142" s="209"/>
      <c r="J142" s="210">
        <f>ROUND(I142*H142,2)</f>
        <v>0</v>
      </c>
      <c r="K142" s="206" t="s">
        <v>1</v>
      </c>
      <c r="L142" s="41"/>
      <c r="M142" s="211" t="s">
        <v>1</v>
      </c>
      <c r="N142" s="212" t="s">
        <v>46</v>
      </c>
      <c r="O142" s="77"/>
      <c r="P142" s="213">
        <f>O142*H142</f>
        <v>0</v>
      </c>
      <c r="Q142" s="213">
        <v>0</v>
      </c>
      <c r="R142" s="213">
        <f>Q142*H142</f>
        <v>0</v>
      </c>
      <c r="S142" s="213">
        <v>0</v>
      </c>
      <c r="T142" s="214">
        <f>S142*H142</f>
        <v>0</v>
      </c>
      <c r="AR142" s="15" t="s">
        <v>177</v>
      </c>
      <c r="AT142" s="15" t="s">
        <v>172</v>
      </c>
      <c r="AU142" s="15" t="s">
        <v>85</v>
      </c>
      <c r="AY142" s="15" t="s">
        <v>170</v>
      </c>
      <c r="BE142" s="215">
        <f>IF(N142="základní",J142,0)</f>
        <v>0</v>
      </c>
      <c r="BF142" s="215">
        <f>IF(N142="snížená",J142,0)</f>
        <v>0</v>
      </c>
      <c r="BG142" s="215">
        <f>IF(N142="zákl. přenesená",J142,0)</f>
        <v>0</v>
      </c>
      <c r="BH142" s="215">
        <f>IF(N142="sníž. přenesená",J142,0)</f>
        <v>0</v>
      </c>
      <c r="BI142" s="215">
        <f>IF(N142="nulová",J142,0)</f>
        <v>0</v>
      </c>
      <c r="BJ142" s="15" t="s">
        <v>83</v>
      </c>
      <c r="BK142" s="215">
        <f>ROUND(I142*H142,2)</f>
        <v>0</v>
      </c>
      <c r="BL142" s="15" t="s">
        <v>177</v>
      </c>
      <c r="BM142" s="15" t="s">
        <v>506</v>
      </c>
    </row>
    <row r="143" s="1" customFormat="1" ht="16.5" customHeight="1">
      <c r="B143" s="36"/>
      <c r="C143" s="204" t="s">
        <v>347</v>
      </c>
      <c r="D143" s="204" t="s">
        <v>172</v>
      </c>
      <c r="E143" s="205" t="s">
        <v>873</v>
      </c>
      <c r="F143" s="206" t="s">
        <v>818</v>
      </c>
      <c r="G143" s="207" t="s">
        <v>819</v>
      </c>
      <c r="H143" s="208">
        <v>10</v>
      </c>
      <c r="I143" s="209"/>
      <c r="J143" s="210">
        <f>ROUND(I143*H143,2)</f>
        <v>0</v>
      </c>
      <c r="K143" s="206" t="s">
        <v>1</v>
      </c>
      <c r="L143" s="41"/>
      <c r="M143" s="211" t="s">
        <v>1</v>
      </c>
      <c r="N143" s="212" t="s">
        <v>46</v>
      </c>
      <c r="O143" s="77"/>
      <c r="P143" s="213">
        <f>O143*H143</f>
        <v>0</v>
      </c>
      <c r="Q143" s="213">
        <v>0</v>
      </c>
      <c r="R143" s="213">
        <f>Q143*H143</f>
        <v>0</v>
      </c>
      <c r="S143" s="213">
        <v>0</v>
      </c>
      <c r="T143" s="214">
        <f>S143*H143</f>
        <v>0</v>
      </c>
      <c r="AR143" s="15" t="s">
        <v>177</v>
      </c>
      <c r="AT143" s="15" t="s">
        <v>172</v>
      </c>
      <c r="AU143" s="15" t="s">
        <v>85</v>
      </c>
      <c r="AY143" s="15" t="s">
        <v>170</v>
      </c>
      <c r="BE143" s="215">
        <f>IF(N143="základní",J143,0)</f>
        <v>0</v>
      </c>
      <c r="BF143" s="215">
        <f>IF(N143="snížená",J143,0)</f>
        <v>0</v>
      </c>
      <c r="BG143" s="215">
        <f>IF(N143="zákl. přenesená",J143,0)</f>
        <v>0</v>
      </c>
      <c r="BH143" s="215">
        <f>IF(N143="sníž. přenesená",J143,0)</f>
        <v>0</v>
      </c>
      <c r="BI143" s="215">
        <f>IF(N143="nulová",J143,0)</f>
        <v>0</v>
      </c>
      <c r="BJ143" s="15" t="s">
        <v>83</v>
      </c>
      <c r="BK143" s="215">
        <f>ROUND(I143*H143,2)</f>
        <v>0</v>
      </c>
      <c r="BL143" s="15" t="s">
        <v>177</v>
      </c>
      <c r="BM143" s="15" t="s">
        <v>518</v>
      </c>
    </row>
    <row r="144" s="1" customFormat="1" ht="16.5" customHeight="1">
      <c r="B144" s="36"/>
      <c r="C144" s="204" t="s">
        <v>352</v>
      </c>
      <c r="D144" s="204" t="s">
        <v>172</v>
      </c>
      <c r="E144" s="205" t="s">
        <v>874</v>
      </c>
      <c r="F144" s="206" t="s">
        <v>871</v>
      </c>
      <c r="G144" s="207" t="s">
        <v>819</v>
      </c>
      <c r="H144" s="208">
        <v>11</v>
      </c>
      <c r="I144" s="209"/>
      <c r="J144" s="210">
        <f>ROUND(I144*H144,2)</f>
        <v>0</v>
      </c>
      <c r="K144" s="206" t="s">
        <v>1</v>
      </c>
      <c r="L144" s="41"/>
      <c r="M144" s="211" t="s">
        <v>1</v>
      </c>
      <c r="N144" s="212" t="s">
        <v>46</v>
      </c>
      <c r="O144" s="77"/>
      <c r="P144" s="213">
        <f>O144*H144</f>
        <v>0</v>
      </c>
      <c r="Q144" s="213">
        <v>0</v>
      </c>
      <c r="R144" s="213">
        <f>Q144*H144</f>
        <v>0</v>
      </c>
      <c r="S144" s="213">
        <v>0</v>
      </c>
      <c r="T144" s="214">
        <f>S144*H144</f>
        <v>0</v>
      </c>
      <c r="AR144" s="15" t="s">
        <v>177</v>
      </c>
      <c r="AT144" s="15" t="s">
        <v>172</v>
      </c>
      <c r="AU144" s="15" t="s">
        <v>85</v>
      </c>
      <c r="AY144" s="15" t="s">
        <v>170</v>
      </c>
      <c r="BE144" s="215">
        <f>IF(N144="základní",J144,0)</f>
        <v>0</v>
      </c>
      <c r="BF144" s="215">
        <f>IF(N144="snížená",J144,0)</f>
        <v>0</v>
      </c>
      <c r="BG144" s="215">
        <f>IF(N144="zákl. přenesená",J144,0)</f>
        <v>0</v>
      </c>
      <c r="BH144" s="215">
        <f>IF(N144="sníž. přenesená",J144,0)</f>
        <v>0</v>
      </c>
      <c r="BI144" s="215">
        <f>IF(N144="nulová",J144,0)</f>
        <v>0</v>
      </c>
      <c r="BJ144" s="15" t="s">
        <v>83</v>
      </c>
      <c r="BK144" s="215">
        <f>ROUND(I144*H144,2)</f>
        <v>0</v>
      </c>
      <c r="BL144" s="15" t="s">
        <v>177</v>
      </c>
      <c r="BM144" s="15" t="s">
        <v>532</v>
      </c>
    </row>
    <row r="145" s="1" customFormat="1" ht="16.5" customHeight="1">
      <c r="B145" s="36"/>
      <c r="C145" s="204" t="s">
        <v>357</v>
      </c>
      <c r="D145" s="204" t="s">
        <v>172</v>
      </c>
      <c r="E145" s="205" t="s">
        <v>875</v>
      </c>
      <c r="F145" s="206" t="s">
        <v>876</v>
      </c>
      <c r="G145" s="207" t="s">
        <v>819</v>
      </c>
      <c r="H145" s="208">
        <v>3</v>
      </c>
      <c r="I145" s="209"/>
      <c r="J145" s="210">
        <f>ROUND(I145*H145,2)</f>
        <v>0</v>
      </c>
      <c r="K145" s="206" t="s">
        <v>1</v>
      </c>
      <c r="L145" s="41"/>
      <c r="M145" s="211" t="s">
        <v>1</v>
      </c>
      <c r="N145" s="212" t="s">
        <v>46</v>
      </c>
      <c r="O145" s="77"/>
      <c r="P145" s="213">
        <f>O145*H145</f>
        <v>0</v>
      </c>
      <c r="Q145" s="213">
        <v>0</v>
      </c>
      <c r="R145" s="213">
        <f>Q145*H145</f>
        <v>0</v>
      </c>
      <c r="S145" s="213">
        <v>0</v>
      </c>
      <c r="T145" s="214">
        <f>S145*H145</f>
        <v>0</v>
      </c>
      <c r="AR145" s="15" t="s">
        <v>177</v>
      </c>
      <c r="AT145" s="15" t="s">
        <v>172</v>
      </c>
      <c r="AU145" s="15" t="s">
        <v>85</v>
      </c>
      <c r="AY145" s="15" t="s">
        <v>170</v>
      </c>
      <c r="BE145" s="215">
        <f>IF(N145="základní",J145,0)</f>
        <v>0</v>
      </c>
      <c r="BF145" s="215">
        <f>IF(N145="snížená",J145,0)</f>
        <v>0</v>
      </c>
      <c r="BG145" s="215">
        <f>IF(N145="zákl. přenesená",J145,0)</f>
        <v>0</v>
      </c>
      <c r="BH145" s="215">
        <f>IF(N145="sníž. přenesená",J145,0)</f>
        <v>0</v>
      </c>
      <c r="BI145" s="215">
        <f>IF(N145="nulová",J145,0)</f>
        <v>0</v>
      </c>
      <c r="BJ145" s="15" t="s">
        <v>83</v>
      </c>
      <c r="BK145" s="215">
        <f>ROUND(I145*H145,2)</f>
        <v>0</v>
      </c>
      <c r="BL145" s="15" t="s">
        <v>177</v>
      </c>
      <c r="BM145" s="15" t="s">
        <v>548</v>
      </c>
    </row>
    <row r="146" s="1" customFormat="1" ht="16.5" customHeight="1">
      <c r="B146" s="36"/>
      <c r="C146" s="204" t="s">
        <v>363</v>
      </c>
      <c r="D146" s="204" t="s">
        <v>172</v>
      </c>
      <c r="E146" s="205" t="s">
        <v>877</v>
      </c>
      <c r="F146" s="206" t="s">
        <v>824</v>
      </c>
      <c r="G146" s="207" t="s">
        <v>825</v>
      </c>
      <c r="H146" s="208">
        <v>3</v>
      </c>
      <c r="I146" s="209"/>
      <c r="J146" s="210">
        <f>ROUND(I146*H146,2)</f>
        <v>0</v>
      </c>
      <c r="K146" s="206" t="s">
        <v>1</v>
      </c>
      <c r="L146" s="41"/>
      <c r="M146" s="211" t="s">
        <v>1</v>
      </c>
      <c r="N146" s="212" t="s">
        <v>46</v>
      </c>
      <c r="O146" s="77"/>
      <c r="P146" s="213">
        <f>O146*H146</f>
        <v>0</v>
      </c>
      <c r="Q146" s="213">
        <v>0</v>
      </c>
      <c r="R146" s="213">
        <f>Q146*H146</f>
        <v>0</v>
      </c>
      <c r="S146" s="213">
        <v>0</v>
      </c>
      <c r="T146" s="214">
        <f>S146*H146</f>
        <v>0</v>
      </c>
      <c r="AR146" s="15" t="s">
        <v>177</v>
      </c>
      <c r="AT146" s="15" t="s">
        <v>172</v>
      </c>
      <c r="AU146" s="15" t="s">
        <v>85</v>
      </c>
      <c r="AY146" s="15" t="s">
        <v>170</v>
      </c>
      <c r="BE146" s="215">
        <f>IF(N146="základní",J146,0)</f>
        <v>0</v>
      </c>
      <c r="BF146" s="215">
        <f>IF(N146="snížená",J146,0)</f>
        <v>0</v>
      </c>
      <c r="BG146" s="215">
        <f>IF(N146="zákl. přenesená",J146,0)</f>
        <v>0</v>
      </c>
      <c r="BH146" s="215">
        <f>IF(N146="sníž. přenesená",J146,0)</f>
        <v>0</v>
      </c>
      <c r="BI146" s="215">
        <f>IF(N146="nulová",J146,0)</f>
        <v>0</v>
      </c>
      <c r="BJ146" s="15" t="s">
        <v>83</v>
      </c>
      <c r="BK146" s="215">
        <f>ROUND(I146*H146,2)</f>
        <v>0</v>
      </c>
      <c r="BL146" s="15" t="s">
        <v>177</v>
      </c>
      <c r="BM146" s="15" t="s">
        <v>557</v>
      </c>
    </row>
    <row r="147" s="1" customFormat="1" ht="16.5" customHeight="1">
      <c r="B147" s="36"/>
      <c r="C147" s="204" t="s">
        <v>369</v>
      </c>
      <c r="D147" s="204" t="s">
        <v>172</v>
      </c>
      <c r="E147" s="205" t="s">
        <v>878</v>
      </c>
      <c r="F147" s="206" t="s">
        <v>821</v>
      </c>
      <c r="G147" s="207" t="s">
        <v>819</v>
      </c>
      <c r="H147" s="208">
        <v>2</v>
      </c>
      <c r="I147" s="209"/>
      <c r="J147" s="210">
        <f>ROUND(I147*H147,2)</f>
        <v>0</v>
      </c>
      <c r="K147" s="206" t="s">
        <v>1</v>
      </c>
      <c r="L147" s="41"/>
      <c r="M147" s="211" t="s">
        <v>1</v>
      </c>
      <c r="N147" s="212" t="s">
        <v>46</v>
      </c>
      <c r="O147" s="77"/>
      <c r="P147" s="213">
        <f>O147*H147</f>
        <v>0</v>
      </c>
      <c r="Q147" s="213">
        <v>0</v>
      </c>
      <c r="R147" s="213">
        <f>Q147*H147</f>
        <v>0</v>
      </c>
      <c r="S147" s="213">
        <v>0</v>
      </c>
      <c r="T147" s="214">
        <f>S147*H147</f>
        <v>0</v>
      </c>
      <c r="AR147" s="15" t="s">
        <v>177</v>
      </c>
      <c r="AT147" s="15" t="s">
        <v>172</v>
      </c>
      <c r="AU147" s="15" t="s">
        <v>85</v>
      </c>
      <c r="AY147" s="15" t="s">
        <v>170</v>
      </c>
      <c r="BE147" s="215">
        <f>IF(N147="základní",J147,0)</f>
        <v>0</v>
      </c>
      <c r="BF147" s="215">
        <f>IF(N147="snížená",J147,0)</f>
        <v>0</v>
      </c>
      <c r="BG147" s="215">
        <f>IF(N147="zákl. přenesená",J147,0)</f>
        <v>0</v>
      </c>
      <c r="BH147" s="215">
        <f>IF(N147="sníž. přenesená",J147,0)</f>
        <v>0</v>
      </c>
      <c r="BI147" s="215">
        <f>IF(N147="nulová",J147,0)</f>
        <v>0</v>
      </c>
      <c r="BJ147" s="15" t="s">
        <v>83</v>
      </c>
      <c r="BK147" s="215">
        <f>ROUND(I147*H147,2)</f>
        <v>0</v>
      </c>
      <c r="BL147" s="15" t="s">
        <v>177</v>
      </c>
      <c r="BM147" s="15" t="s">
        <v>567</v>
      </c>
    </row>
    <row r="148" s="10" customFormat="1" ht="25.92" customHeight="1">
      <c r="B148" s="188"/>
      <c r="C148" s="189"/>
      <c r="D148" s="190" t="s">
        <v>74</v>
      </c>
      <c r="E148" s="191" t="s">
        <v>879</v>
      </c>
      <c r="F148" s="191" t="s">
        <v>880</v>
      </c>
      <c r="G148" s="189"/>
      <c r="H148" s="189"/>
      <c r="I148" s="192"/>
      <c r="J148" s="193">
        <f>BK148</f>
        <v>0</v>
      </c>
      <c r="K148" s="189"/>
      <c r="L148" s="194"/>
      <c r="M148" s="195"/>
      <c r="N148" s="196"/>
      <c r="O148" s="196"/>
      <c r="P148" s="197">
        <f>P149+P151+P166</f>
        <v>0</v>
      </c>
      <c r="Q148" s="196"/>
      <c r="R148" s="197">
        <f>R149+R151+R166</f>
        <v>0</v>
      </c>
      <c r="S148" s="196"/>
      <c r="T148" s="198">
        <f>T149+T151+T166</f>
        <v>0</v>
      </c>
      <c r="AR148" s="199" t="s">
        <v>83</v>
      </c>
      <c r="AT148" s="200" t="s">
        <v>74</v>
      </c>
      <c r="AU148" s="200" t="s">
        <v>75</v>
      </c>
      <c r="AY148" s="199" t="s">
        <v>170</v>
      </c>
      <c r="BK148" s="201">
        <f>BK149+BK151+BK166</f>
        <v>0</v>
      </c>
    </row>
    <row r="149" s="10" customFormat="1" ht="22.8" customHeight="1">
      <c r="B149" s="188"/>
      <c r="C149" s="189"/>
      <c r="D149" s="190" t="s">
        <v>74</v>
      </c>
      <c r="E149" s="202" t="s">
        <v>235</v>
      </c>
      <c r="F149" s="202" t="s">
        <v>816</v>
      </c>
      <c r="G149" s="189"/>
      <c r="H149" s="189"/>
      <c r="I149" s="192"/>
      <c r="J149" s="203">
        <f>BK149</f>
        <v>0</v>
      </c>
      <c r="K149" s="189"/>
      <c r="L149" s="194"/>
      <c r="M149" s="195"/>
      <c r="N149" s="196"/>
      <c r="O149" s="196"/>
      <c r="P149" s="197">
        <f>P150</f>
        <v>0</v>
      </c>
      <c r="Q149" s="196"/>
      <c r="R149" s="197">
        <f>R150</f>
        <v>0</v>
      </c>
      <c r="S149" s="196"/>
      <c r="T149" s="198">
        <f>T150</f>
        <v>0</v>
      </c>
      <c r="AR149" s="199" t="s">
        <v>83</v>
      </c>
      <c r="AT149" s="200" t="s">
        <v>74</v>
      </c>
      <c r="AU149" s="200" t="s">
        <v>83</v>
      </c>
      <c r="AY149" s="199" t="s">
        <v>170</v>
      </c>
      <c r="BK149" s="201">
        <f>BK150</f>
        <v>0</v>
      </c>
    </row>
    <row r="150" s="1" customFormat="1" ht="16.5" customHeight="1">
      <c r="B150" s="36"/>
      <c r="C150" s="204" t="s">
        <v>374</v>
      </c>
      <c r="D150" s="204" t="s">
        <v>172</v>
      </c>
      <c r="E150" s="205" t="s">
        <v>881</v>
      </c>
      <c r="F150" s="206" t="s">
        <v>821</v>
      </c>
      <c r="G150" s="207" t="s">
        <v>822</v>
      </c>
      <c r="H150" s="208">
        <v>1</v>
      </c>
      <c r="I150" s="209"/>
      <c r="J150" s="210">
        <f>ROUND(I150*H150,2)</f>
        <v>0</v>
      </c>
      <c r="K150" s="206" t="s">
        <v>1</v>
      </c>
      <c r="L150" s="41"/>
      <c r="M150" s="211" t="s">
        <v>1</v>
      </c>
      <c r="N150" s="212" t="s">
        <v>46</v>
      </c>
      <c r="O150" s="77"/>
      <c r="P150" s="213">
        <f>O150*H150</f>
        <v>0</v>
      </c>
      <c r="Q150" s="213">
        <v>0</v>
      </c>
      <c r="R150" s="213">
        <f>Q150*H150</f>
        <v>0</v>
      </c>
      <c r="S150" s="213">
        <v>0</v>
      </c>
      <c r="T150" s="214">
        <f>S150*H150</f>
        <v>0</v>
      </c>
      <c r="AR150" s="15" t="s">
        <v>177</v>
      </c>
      <c r="AT150" s="15" t="s">
        <v>172</v>
      </c>
      <c r="AU150" s="15" t="s">
        <v>85</v>
      </c>
      <c r="AY150" s="15" t="s">
        <v>170</v>
      </c>
      <c r="BE150" s="215">
        <f>IF(N150="základní",J150,0)</f>
        <v>0</v>
      </c>
      <c r="BF150" s="215">
        <f>IF(N150="snížená",J150,0)</f>
        <v>0</v>
      </c>
      <c r="BG150" s="215">
        <f>IF(N150="zákl. přenesená",J150,0)</f>
        <v>0</v>
      </c>
      <c r="BH150" s="215">
        <f>IF(N150="sníž. přenesená",J150,0)</f>
        <v>0</v>
      </c>
      <c r="BI150" s="215">
        <f>IF(N150="nulová",J150,0)</f>
        <v>0</v>
      </c>
      <c r="BJ150" s="15" t="s">
        <v>83</v>
      </c>
      <c r="BK150" s="215">
        <f>ROUND(I150*H150,2)</f>
        <v>0</v>
      </c>
      <c r="BL150" s="15" t="s">
        <v>177</v>
      </c>
      <c r="BM150" s="15" t="s">
        <v>580</v>
      </c>
    </row>
    <row r="151" s="10" customFormat="1" ht="22.8" customHeight="1">
      <c r="B151" s="188"/>
      <c r="C151" s="189"/>
      <c r="D151" s="190" t="s">
        <v>74</v>
      </c>
      <c r="E151" s="202" t="s">
        <v>241</v>
      </c>
      <c r="F151" s="202" t="s">
        <v>828</v>
      </c>
      <c r="G151" s="189"/>
      <c r="H151" s="189"/>
      <c r="I151" s="192"/>
      <c r="J151" s="203">
        <f>BK151</f>
        <v>0</v>
      </c>
      <c r="K151" s="189"/>
      <c r="L151" s="194"/>
      <c r="M151" s="195"/>
      <c r="N151" s="196"/>
      <c r="O151" s="196"/>
      <c r="P151" s="197">
        <f>SUM(P152:P165)</f>
        <v>0</v>
      </c>
      <c r="Q151" s="196"/>
      <c r="R151" s="197">
        <f>SUM(R152:R165)</f>
        <v>0</v>
      </c>
      <c r="S151" s="196"/>
      <c r="T151" s="198">
        <f>SUM(T152:T165)</f>
        <v>0</v>
      </c>
      <c r="AR151" s="199" t="s">
        <v>83</v>
      </c>
      <c r="AT151" s="200" t="s">
        <v>74</v>
      </c>
      <c r="AU151" s="200" t="s">
        <v>83</v>
      </c>
      <c r="AY151" s="199" t="s">
        <v>170</v>
      </c>
      <c r="BK151" s="201">
        <f>SUM(BK152:BK165)</f>
        <v>0</v>
      </c>
    </row>
    <row r="152" s="1" customFormat="1" ht="16.5" customHeight="1">
      <c r="B152" s="36"/>
      <c r="C152" s="204" t="s">
        <v>380</v>
      </c>
      <c r="D152" s="204" t="s">
        <v>172</v>
      </c>
      <c r="E152" s="205" t="s">
        <v>882</v>
      </c>
      <c r="F152" s="206" t="s">
        <v>851</v>
      </c>
      <c r="G152" s="207" t="s">
        <v>852</v>
      </c>
      <c r="H152" s="208">
        <v>10</v>
      </c>
      <c r="I152" s="209"/>
      <c r="J152" s="210">
        <f>ROUND(I152*H152,2)</f>
        <v>0</v>
      </c>
      <c r="K152" s="206" t="s">
        <v>1</v>
      </c>
      <c r="L152" s="41"/>
      <c r="M152" s="211" t="s">
        <v>1</v>
      </c>
      <c r="N152" s="212" t="s">
        <v>46</v>
      </c>
      <c r="O152" s="77"/>
      <c r="P152" s="213">
        <f>O152*H152</f>
        <v>0</v>
      </c>
      <c r="Q152" s="213">
        <v>0</v>
      </c>
      <c r="R152" s="213">
        <f>Q152*H152</f>
        <v>0</v>
      </c>
      <c r="S152" s="213">
        <v>0</v>
      </c>
      <c r="T152" s="214">
        <f>S152*H152</f>
        <v>0</v>
      </c>
      <c r="AR152" s="15" t="s">
        <v>177</v>
      </c>
      <c r="AT152" s="15" t="s">
        <v>172</v>
      </c>
      <c r="AU152" s="15" t="s">
        <v>85</v>
      </c>
      <c r="AY152" s="15" t="s">
        <v>170</v>
      </c>
      <c r="BE152" s="215">
        <f>IF(N152="základní",J152,0)</f>
        <v>0</v>
      </c>
      <c r="BF152" s="215">
        <f>IF(N152="snížená",J152,0)</f>
        <v>0</v>
      </c>
      <c r="BG152" s="215">
        <f>IF(N152="zákl. přenesená",J152,0)</f>
        <v>0</v>
      </c>
      <c r="BH152" s="215">
        <f>IF(N152="sníž. přenesená",J152,0)</f>
        <v>0</v>
      </c>
      <c r="BI152" s="215">
        <f>IF(N152="nulová",J152,0)</f>
        <v>0</v>
      </c>
      <c r="BJ152" s="15" t="s">
        <v>83</v>
      </c>
      <c r="BK152" s="215">
        <f>ROUND(I152*H152,2)</f>
        <v>0</v>
      </c>
      <c r="BL152" s="15" t="s">
        <v>177</v>
      </c>
      <c r="BM152" s="15" t="s">
        <v>883</v>
      </c>
    </row>
    <row r="153" s="1" customFormat="1" ht="16.5" customHeight="1">
      <c r="B153" s="36"/>
      <c r="C153" s="204" t="s">
        <v>385</v>
      </c>
      <c r="D153" s="204" t="s">
        <v>172</v>
      </c>
      <c r="E153" s="205" t="s">
        <v>884</v>
      </c>
      <c r="F153" s="206" t="s">
        <v>854</v>
      </c>
      <c r="G153" s="207" t="s">
        <v>852</v>
      </c>
      <c r="H153" s="208">
        <v>5</v>
      </c>
      <c r="I153" s="209"/>
      <c r="J153" s="210">
        <f>ROUND(I153*H153,2)</f>
        <v>0</v>
      </c>
      <c r="K153" s="206" t="s">
        <v>1</v>
      </c>
      <c r="L153" s="41"/>
      <c r="M153" s="211" t="s">
        <v>1</v>
      </c>
      <c r="N153" s="212" t="s">
        <v>46</v>
      </c>
      <c r="O153" s="77"/>
      <c r="P153" s="213">
        <f>O153*H153</f>
        <v>0</v>
      </c>
      <c r="Q153" s="213">
        <v>0</v>
      </c>
      <c r="R153" s="213">
        <f>Q153*H153</f>
        <v>0</v>
      </c>
      <c r="S153" s="213">
        <v>0</v>
      </c>
      <c r="T153" s="214">
        <f>S153*H153</f>
        <v>0</v>
      </c>
      <c r="AR153" s="15" t="s">
        <v>177</v>
      </c>
      <c r="AT153" s="15" t="s">
        <v>172</v>
      </c>
      <c r="AU153" s="15" t="s">
        <v>85</v>
      </c>
      <c r="AY153" s="15" t="s">
        <v>170</v>
      </c>
      <c r="BE153" s="215">
        <f>IF(N153="základní",J153,0)</f>
        <v>0</v>
      </c>
      <c r="BF153" s="215">
        <f>IF(N153="snížená",J153,0)</f>
        <v>0</v>
      </c>
      <c r="BG153" s="215">
        <f>IF(N153="zákl. přenesená",J153,0)</f>
        <v>0</v>
      </c>
      <c r="BH153" s="215">
        <f>IF(N153="sníž. přenesená",J153,0)</f>
        <v>0</v>
      </c>
      <c r="BI153" s="215">
        <f>IF(N153="nulová",J153,0)</f>
        <v>0</v>
      </c>
      <c r="BJ153" s="15" t="s">
        <v>83</v>
      </c>
      <c r="BK153" s="215">
        <f>ROUND(I153*H153,2)</f>
        <v>0</v>
      </c>
      <c r="BL153" s="15" t="s">
        <v>177</v>
      </c>
      <c r="BM153" s="15" t="s">
        <v>885</v>
      </c>
    </row>
    <row r="154" s="1" customFormat="1" ht="16.5" customHeight="1">
      <c r="B154" s="36"/>
      <c r="C154" s="204" t="s">
        <v>391</v>
      </c>
      <c r="D154" s="204" t="s">
        <v>172</v>
      </c>
      <c r="E154" s="205" t="s">
        <v>886</v>
      </c>
      <c r="F154" s="206" t="s">
        <v>887</v>
      </c>
      <c r="G154" s="207" t="s">
        <v>819</v>
      </c>
      <c r="H154" s="208">
        <v>3</v>
      </c>
      <c r="I154" s="209"/>
      <c r="J154" s="210">
        <f>ROUND(I154*H154,2)</f>
        <v>0</v>
      </c>
      <c r="K154" s="206" t="s">
        <v>1</v>
      </c>
      <c r="L154" s="41"/>
      <c r="M154" s="211" t="s">
        <v>1</v>
      </c>
      <c r="N154" s="212" t="s">
        <v>46</v>
      </c>
      <c r="O154" s="77"/>
      <c r="P154" s="213">
        <f>O154*H154</f>
        <v>0</v>
      </c>
      <c r="Q154" s="213">
        <v>0</v>
      </c>
      <c r="R154" s="213">
        <f>Q154*H154</f>
        <v>0</v>
      </c>
      <c r="S154" s="213">
        <v>0</v>
      </c>
      <c r="T154" s="214">
        <f>S154*H154</f>
        <v>0</v>
      </c>
      <c r="AR154" s="15" t="s">
        <v>177</v>
      </c>
      <c r="AT154" s="15" t="s">
        <v>172</v>
      </c>
      <c r="AU154" s="15" t="s">
        <v>85</v>
      </c>
      <c r="AY154" s="15" t="s">
        <v>170</v>
      </c>
      <c r="BE154" s="215">
        <f>IF(N154="základní",J154,0)</f>
        <v>0</v>
      </c>
      <c r="BF154" s="215">
        <f>IF(N154="snížená",J154,0)</f>
        <v>0</v>
      </c>
      <c r="BG154" s="215">
        <f>IF(N154="zákl. přenesená",J154,0)</f>
        <v>0</v>
      </c>
      <c r="BH154" s="215">
        <f>IF(N154="sníž. přenesená",J154,0)</f>
        <v>0</v>
      </c>
      <c r="BI154" s="215">
        <f>IF(N154="nulová",J154,0)</f>
        <v>0</v>
      </c>
      <c r="BJ154" s="15" t="s">
        <v>83</v>
      </c>
      <c r="BK154" s="215">
        <f>ROUND(I154*H154,2)</f>
        <v>0</v>
      </c>
      <c r="BL154" s="15" t="s">
        <v>177</v>
      </c>
      <c r="BM154" s="15" t="s">
        <v>888</v>
      </c>
    </row>
    <row r="155" s="1" customFormat="1" ht="16.5" customHeight="1">
      <c r="B155" s="36"/>
      <c r="C155" s="204" t="s">
        <v>398</v>
      </c>
      <c r="D155" s="204" t="s">
        <v>172</v>
      </c>
      <c r="E155" s="205" t="s">
        <v>889</v>
      </c>
      <c r="F155" s="206" t="s">
        <v>856</v>
      </c>
      <c r="G155" s="207" t="s">
        <v>852</v>
      </c>
      <c r="H155" s="208">
        <v>10</v>
      </c>
      <c r="I155" s="209"/>
      <c r="J155" s="210">
        <f>ROUND(I155*H155,2)</f>
        <v>0</v>
      </c>
      <c r="K155" s="206" t="s">
        <v>1</v>
      </c>
      <c r="L155" s="41"/>
      <c r="M155" s="211" t="s">
        <v>1</v>
      </c>
      <c r="N155" s="212" t="s">
        <v>46</v>
      </c>
      <c r="O155" s="77"/>
      <c r="P155" s="213">
        <f>O155*H155</f>
        <v>0</v>
      </c>
      <c r="Q155" s="213">
        <v>0</v>
      </c>
      <c r="R155" s="213">
        <f>Q155*H155</f>
        <v>0</v>
      </c>
      <c r="S155" s="213">
        <v>0</v>
      </c>
      <c r="T155" s="214">
        <f>S155*H155</f>
        <v>0</v>
      </c>
      <c r="AR155" s="15" t="s">
        <v>177</v>
      </c>
      <c r="AT155" s="15" t="s">
        <v>172</v>
      </c>
      <c r="AU155" s="15" t="s">
        <v>85</v>
      </c>
      <c r="AY155" s="15" t="s">
        <v>170</v>
      </c>
      <c r="BE155" s="215">
        <f>IF(N155="základní",J155,0)</f>
        <v>0</v>
      </c>
      <c r="BF155" s="215">
        <f>IF(N155="snížená",J155,0)</f>
        <v>0</v>
      </c>
      <c r="BG155" s="215">
        <f>IF(N155="zákl. přenesená",J155,0)</f>
        <v>0</v>
      </c>
      <c r="BH155" s="215">
        <f>IF(N155="sníž. přenesená",J155,0)</f>
        <v>0</v>
      </c>
      <c r="BI155" s="215">
        <f>IF(N155="nulová",J155,0)</f>
        <v>0</v>
      </c>
      <c r="BJ155" s="15" t="s">
        <v>83</v>
      </c>
      <c r="BK155" s="215">
        <f>ROUND(I155*H155,2)</f>
        <v>0</v>
      </c>
      <c r="BL155" s="15" t="s">
        <v>177</v>
      </c>
      <c r="BM155" s="15" t="s">
        <v>890</v>
      </c>
    </row>
    <row r="156" s="1" customFormat="1" ht="16.5" customHeight="1">
      <c r="B156" s="36"/>
      <c r="C156" s="204" t="s">
        <v>403</v>
      </c>
      <c r="D156" s="204" t="s">
        <v>172</v>
      </c>
      <c r="E156" s="205" t="s">
        <v>891</v>
      </c>
      <c r="F156" s="206" t="s">
        <v>858</v>
      </c>
      <c r="G156" s="207" t="s">
        <v>852</v>
      </c>
      <c r="H156" s="208">
        <v>10</v>
      </c>
      <c r="I156" s="209"/>
      <c r="J156" s="210">
        <f>ROUND(I156*H156,2)</f>
        <v>0</v>
      </c>
      <c r="K156" s="206" t="s">
        <v>1</v>
      </c>
      <c r="L156" s="41"/>
      <c r="M156" s="211" t="s">
        <v>1</v>
      </c>
      <c r="N156" s="212" t="s">
        <v>46</v>
      </c>
      <c r="O156" s="77"/>
      <c r="P156" s="213">
        <f>O156*H156</f>
        <v>0</v>
      </c>
      <c r="Q156" s="213">
        <v>0</v>
      </c>
      <c r="R156" s="213">
        <f>Q156*H156</f>
        <v>0</v>
      </c>
      <c r="S156" s="213">
        <v>0</v>
      </c>
      <c r="T156" s="214">
        <f>S156*H156</f>
        <v>0</v>
      </c>
      <c r="AR156" s="15" t="s">
        <v>177</v>
      </c>
      <c r="AT156" s="15" t="s">
        <v>172</v>
      </c>
      <c r="AU156" s="15" t="s">
        <v>85</v>
      </c>
      <c r="AY156" s="15" t="s">
        <v>170</v>
      </c>
      <c r="BE156" s="215">
        <f>IF(N156="základní",J156,0)</f>
        <v>0</v>
      </c>
      <c r="BF156" s="215">
        <f>IF(N156="snížená",J156,0)</f>
        <v>0</v>
      </c>
      <c r="BG156" s="215">
        <f>IF(N156="zákl. přenesená",J156,0)</f>
        <v>0</v>
      </c>
      <c r="BH156" s="215">
        <f>IF(N156="sníž. přenesená",J156,0)</f>
        <v>0</v>
      </c>
      <c r="BI156" s="215">
        <f>IF(N156="nulová",J156,0)</f>
        <v>0</v>
      </c>
      <c r="BJ156" s="15" t="s">
        <v>83</v>
      </c>
      <c r="BK156" s="215">
        <f>ROUND(I156*H156,2)</f>
        <v>0</v>
      </c>
      <c r="BL156" s="15" t="s">
        <v>177</v>
      </c>
      <c r="BM156" s="15" t="s">
        <v>892</v>
      </c>
    </row>
    <row r="157" s="1" customFormat="1" ht="16.5" customHeight="1">
      <c r="B157" s="36"/>
      <c r="C157" s="204" t="s">
        <v>409</v>
      </c>
      <c r="D157" s="204" t="s">
        <v>172</v>
      </c>
      <c r="E157" s="205" t="s">
        <v>893</v>
      </c>
      <c r="F157" s="206" t="s">
        <v>860</v>
      </c>
      <c r="G157" s="207" t="s">
        <v>852</v>
      </c>
      <c r="H157" s="208">
        <v>10</v>
      </c>
      <c r="I157" s="209"/>
      <c r="J157" s="210">
        <f>ROUND(I157*H157,2)</f>
        <v>0</v>
      </c>
      <c r="K157" s="206" t="s">
        <v>1</v>
      </c>
      <c r="L157" s="41"/>
      <c r="M157" s="211" t="s">
        <v>1</v>
      </c>
      <c r="N157" s="212" t="s">
        <v>46</v>
      </c>
      <c r="O157" s="77"/>
      <c r="P157" s="213">
        <f>O157*H157</f>
        <v>0</v>
      </c>
      <c r="Q157" s="213">
        <v>0</v>
      </c>
      <c r="R157" s="213">
        <f>Q157*H157</f>
        <v>0</v>
      </c>
      <c r="S157" s="213">
        <v>0</v>
      </c>
      <c r="T157" s="214">
        <f>S157*H157</f>
        <v>0</v>
      </c>
      <c r="AR157" s="15" t="s">
        <v>177</v>
      </c>
      <c r="AT157" s="15" t="s">
        <v>172</v>
      </c>
      <c r="AU157" s="15" t="s">
        <v>85</v>
      </c>
      <c r="AY157" s="15" t="s">
        <v>170</v>
      </c>
      <c r="BE157" s="215">
        <f>IF(N157="základní",J157,0)</f>
        <v>0</v>
      </c>
      <c r="BF157" s="215">
        <f>IF(N157="snížená",J157,0)</f>
        <v>0</v>
      </c>
      <c r="BG157" s="215">
        <f>IF(N157="zákl. přenesená",J157,0)</f>
        <v>0</v>
      </c>
      <c r="BH157" s="215">
        <f>IF(N157="sníž. přenesená",J157,0)</f>
        <v>0</v>
      </c>
      <c r="BI157" s="215">
        <f>IF(N157="nulová",J157,0)</f>
        <v>0</v>
      </c>
      <c r="BJ157" s="15" t="s">
        <v>83</v>
      </c>
      <c r="BK157" s="215">
        <f>ROUND(I157*H157,2)</f>
        <v>0</v>
      </c>
      <c r="BL157" s="15" t="s">
        <v>177</v>
      </c>
      <c r="BM157" s="15" t="s">
        <v>894</v>
      </c>
    </row>
    <row r="158" s="1" customFormat="1" ht="16.5" customHeight="1">
      <c r="B158" s="36"/>
      <c r="C158" s="204" t="s">
        <v>414</v>
      </c>
      <c r="D158" s="204" t="s">
        <v>172</v>
      </c>
      <c r="E158" s="205" t="s">
        <v>895</v>
      </c>
      <c r="F158" s="206" t="s">
        <v>821</v>
      </c>
      <c r="G158" s="207" t="s">
        <v>819</v>
      </c>
      <c r="H158" s="208">
        <v>2</v>
      </c>
      <c r="I158" s="209"/>
      <c r="J158" s="210">
        <f>ROUND(I158*H158,2)</f>
        <v>0</v>
      </c>
      <c r="K158" s="206" t="s">
        <v>1</v>
      </c>
      <c r="L158" s="41"/>
      <c r="M158" s="211" t="s">
        <v>1</v>
      </c>
      <c r="N158" s="212" t="s">
        <v>46</v>
      </c>
      <c r="O158" s="77"/>
      <c r="P158" s="213">
        <f>O158*H158</f>
        <v>0</v>
      </c>
      <c r="Q158" s="213">
        <v>0</v>
      </c>
      <c r="R158" s="213">
        <f>Q158*H158</f>
        <v>0</v>
      </c>
      <c r="S158" s="213">
        <v>0</v>
      </c>
      <c r="T158" s="214">
        <f>S158*H158</f>
        <v>0</v>
      </c>
      <c r="AR158" s="15" t="s">
        <v>177</v>
      </c>
      <c r="AT158" s="15" t="s">
        <v>172</v>
      </c>
      <c r="AU158" s="15" t="s">
        <v>85</v>
      </c>
      <c r="AY158" s="15" t="s">
        <v>170</v>
      </c>
      <c r="BE158" s="215">
        <f>IF(N158="základní",J158,0)</f>
        <v>0</v>
      </c>
      <c r="BF158" s="215">
        <f>IF(N158="snížená",J158,0)</f>
        <v>0</v>
      </c>
      <c r="BG158" s="215">
        <f>IF(N158="zákl. přenesená",J158,0)</f>
        <v>0</v>
      </c>
      <c r="BH158" s="215">
        <f>IF(N158="sníž. přenesená",J158,0)</f>
        <v>0</v>
      </c>
      <c r="BI158" s="215">
        <f>IF(N158="nulová",J158,0)</f>
        <v>0</v>
      </c>
      <c r="BJ158" s="15" t="s">
        <v>83</v>
      </c>
      <c r="BK158" s="215">
        <f>ROUND(I158*H158,2)</f>
        <v>0</v>
      </c>
      <c r="BL158" s="15" t="s">
        <v>177</v>
      </c>
      <c r="BM158" s="15" t="s">
        <v>896</v>
      </c>
    </row>
    <row r="159" s="1" customFormat="1" ht="16.5" customHeight="1">
      <c r="B159" s="36"/>
      <c r="C159" s="204" t="s">
        <v>420</v>
      </c>
      <c r="D159" s="204" t="s">
        <v>172</v>
      </c>
      <c r="E159" s="205" t="s">
        <v>897</v>
      </c>
      <c r="F159" s="206" t="s">
        <v>840</v>
      </c>
      <c r="G159" s="207" t="s">
        <v>819</v>
      </c>
      <c r="H159" s="208">
        <v>4</v>
      </c>
      <c r="I159" s="209"/>
      <c r="J159" s="210">
        <f>ROUND(I159*H159,2)</f>
        <v>0</v>
      </c>
      <c r="K159" s="206" t="s">
        <v>1</v>
      </c>
      <c r="L159" s="41"/>
      <c r="M159" s="211" t="s">
        <v>1</v>
      </c>
      <c r="N159" s="212" t="s">
        <v>46</v>
      </c>
      <c r="O159" s="77"/>
      <c r="P159" s="213">
        <f>O159*H159</f>
        <v>0</v>
      </c>
      <c r="Q159" s="213">
        <v>0</v>
      </c>
      <c r="R159" s="213">
        <f>Q159*H159</f>
        <v>0</v>
      </c>
      <c r="S159" s="213">
        <v>0</v>
      </c>
      <c r="T159" s="214">
        <f>S159*H159</f>
        <v>0</v>
      </c>
      <c r="AR159" s="15" t="s">
        <v>177</v>
      </c>
      <c r="AT159" s="15" t="s">
        <v>172</v>
      </c>
      <c r="AU159" s="15" t="s">
        <v>85</v>
      </c>
      <c r="AY159" s="15" t="s">
        <v>170</v>
      </c>
      <c r="BE159" s="215">
        <f>IF(N159="základní",J159,0)</f>
        <v>0</v>
      </c>
      <c r="BF159" s="215">
        <f>IF(N159="snížená",J159,0)</f>
        <v>0</v>
      </c>
      <c r="BG159" s="215">
        <f>IF(N159="zákl. přenesená",J159,0)</f>
        <v>0</v>
      </c>
      <c r="BH159" s="215">
        <f>IF(N159="sníž. přenesená",J159,0)</f>
        <v>0</v>
      </c>
      <c r="BI159" s="215">
        <f>IF(N159="nulová",J159,0)</f>
        <v>0</v>
      </c>
      <c r="BJ159" s="15" t="s">
        <v>83</v>
      </c>
      <c r="BK159" s="215">
        <f>ROUND(I159*H159,2)</f>
        <v>0</v>
      </c>
      <c r="BL159" s="15" t="s">
        <v>177</v>
      </c>
      <c r="BM159" s="15" t="s">
        <v>898</v>
      </c>
    </row>
    <row r="160" s="1" customFormat="1" ht="16.5" customHeight="1">
      <c r="B160" s="36"/>
      <c r="C160" s="204" t="s">
        <v>425</v>
      </c>
      <c r="D160" s="204" t="s">
        <v>172</v>
      </c>
      <c r="E160" s="205" t="s">
        <v>899</v>
      </c>
      <c r="F160" s="206" t="s">
        <v>834</v>
      </c>
      <c r="G160" s="207" t="s">
        <v>819</v>
      </c>
      <c r="H160" s="208">
        <v>1</v>
      </c>
      <c r="I160" s="209"/>
      <c r="J160" s="210">
        <f>ROUND(I160*H160,2)</f>
        <v>0</v>
      </c>
      <c r="K160" s="206" t="s">
        <v>1</v>
      </c>
      <c r="L160" s="41"/>
      <c r="M160" s="211" t="s">
        <v>1</v>
      </c>
      <c r="N160" s="212" t="s">
        <v>46</v>
      </c>
      <c r="O160" s="77"/>
      <c r="P160" s="213">
        <f>O160*H160</f>
        <v>0</v>
      </c>
      <c r="Q160" s="213">
        <v>0</v>
      </c>
      <c r="R160" s="213">
        <f>Q160*H160</f>
        <v>0</v>
      </c>
      <c r="S160" s="213">
        <v>0</v>
      </c>
      <c r="T160" s="214">
        <f>S160*H160</f>
        <v>0</v>
      </c>
      <c r="AR160" s="15" t="s">
        <v>177</v>
      </c>
      <c r="AT160" s="15" t="s">
        <v>172</v>
      </c>
      <c r="AU160" s="15" t="s">
        <v>85</v>
      </c>
      <c r="AY160" s="15" t="s">
        <v>170</v>
      </c>
      <c r="BE160" s="215">
        <f>IF(N160="základní",J160,0)</f>
        <v>0</v>
      </c>
      <c r="BF160" s="215">
        <f>IF(N160="snížená",J160,0)</f>
        <v>0</v>
      </c>
      <c r="BG160" s="215">
        <f>IF(N160="zákl. přenesená",J160,0)</f>
        <v>0</v>
      </c>
      <c r="BH160" s="215">
        <f>IF(N160="sníž. přenesená",J160,0)</f>
        <v>0</v>
      </c>
      <c r="BI160" s="215">
        <f>IF(N160="nulová",J160,0)</f>
        <v>0</v>
      </c>
      <c r="BJ160" s="15" t="s">
        <v>83</v>
      </c>
      <c r="BK160" s="215">
        <f>ROUND(I160*H160,2)</f>
        <v>0</v>
      </c>
      <c r="BL160" s="15" t="s">
        <v>177</v>
      </c>
      <c r="BM160" s="15" t="s">
        <v>900</v>
      </c>
    </row>
    <row r="161" s="1" customFormat="1" ht="16.5" customHeight="1">
      <c r="B161" s="36"/>
      <c r="C161" s="204" t="s">
        <v>431</v>
      </c>
      <c r="D161" s="204" t="s">
        <v>172</v>
      </c>
      <c r="E161" s="205" t="s">
        <v>901</v>
      </c>
      <c r="F161" s="206" t="s">
        <v>818</v>
      </c>
      <c r="G161" s="207" t="s">
        <v>819</v>
      </c>
      <c r="H161" s="208">
        <v>8</v>
      </c>
      <c r="I161" s="209"/>
      <c r="J161" s="210">
        <f>ROUND(I161*H161,2)</f>
        <v>0</v>
      </c>
      <c r="K161" s="206" t="s">
        <v>1</v>
      </c>
      <c r="L161" s="41"/>
      <c r="M161" s="211" t="s">
        <v>1</v>
      </c>
      <c r="N161" s="212" t="s">
        <v>46</v>
      </c>
      <c r="O161" s="77"/>
      <c r="P161" s="213">
        <f>O161*H161</f>
        <v>0</v>
      </c>
      <c r="Q161" s="213">
        <v>0</v>
      </c>
      <c r="R161" s="213">
        <f>Q161*H161</f>
        <v>0</v>
      </c>
      <c r="S161" s="213">
        <v>0</v>
      </c>
      <c r="T161" s="214">
        <f>S161*H161</f>
        <v>0</v>
      </c>
      <c r="AR161" s="15" t="s">
        <v>177</v>
      </c>
      <c r="AT161" s="15" t="s">
        <v>172</v>
      </c>
      <c r="AU161" s="15" t="s">
        <v>85</v>
      </c>
      <c r="AY161" s="15" t="s">
        <v>170</v>
      </c>
      <c r="BE161" s="215">
        <f>IF(N161="základní",J161,0)</f>
        <v>0</v>
      </c>
      <c r="BF161" s="215">
        <f>IF(N161="snížená",J161,0)</f>
        <v>0</v>
      </c>
      <c r="BG161" s="215">
        <f>IF(N161="zákl. přenesená",J161,0)</f>
        <v>0</v>
      </c>
      <c r="BH161" s="215">
        <f>IF(N161="sníž. přenesená",J161,0)</f>
        <v>0</v>
      </c>
      <c r="BI161" s="215">
        <f>IF(N161="nulová",J161,0)</f>
        <v>0</v>
      </c>
      <c r="BJ161" s="15" t="s">
        <v>83</v>
      </c>
      <c r="BK161" s="215">
        <f>ROUND(I161*H161,2)</f>
        <v>0</v>
      </c>
      <c r="BL161" s="15" t="s">
        <v>177</v>
      </c>
      <c r="BM161" s="15" t="s">
        <v>902</v>
      </c>
    </row>
    <row r="162" s="1" customFormat="1" ht="16.5" customHeight="1">
      <c r="B162" s="36"/>
      <c r="C162" s="204" t="s">
        <v>437</v>
      </c>
      <c r="D162" s="204" t="s">
        <v>172</v>
      </c>
      <c r="E162" s="205" t="s">
        <v>903</v>
      </c>
      <c r="F162" s="206" t="s">
        <v>831</v>
      </c>
      <c r="G162" s="207" t="s">
        <v>825</v>
      </c>
      <c r="H162" s="208">
        <v>4</v>
      </c>
      <c r="I162" s="209"/>
      <c r="J162" s="210">
        <f>ROUND(I162*H162,2)</f>
        <v>0</v>
      </c>
      <c r="K162" s="206" t="s">
        <v>1</v>
      </c>
      <c r="L162" s="41"/>
      <c r="M162" s="211" t="s">
        <v>1</v>
      </c>
      <c r="N162" s="212" t="s">
        <v>46</v>
      </c>
      <c r="O162" s="77"/>
      <c r="P162" s="213">
        <f>O162*H162</f>
        <v>0</v>
      </c>
      <c r="Q162" s="213">
        <v>0</v>
      </c>
      <c r="R162" s="213">
        <f>Q162*H162</f>
        <v>0</v>
      </c>
      <c r="S162" s="213">
        <v>0</v>
      </c>
      <c r="T162" s="214">
        <f>S162*H162</f>
        <v>0</v>
      </c>
      <c r="AR162" s="15" t="s">
        <v>177</v>
      </c>
      <c r="AT162" s="15" t="s">
        <v>172</v>
      </c>
      <c r="AU162" s="15" t="s">
        <v>85</v>
      </c>
      <c r="AY162" s="15" t="s">
        <v>170</v>
      </c>
      <c r="BE162" s="215">
        <f>IF(N162="základní",J162,0)</f>
        <v>0</v>
      </c>
      <c r="BF162" s="215">
        <f>IF(N162="snížená",J162,0)</f>
        <v>0</v>
      </c>
      <c r="BG162" s="215">
        <f>IF(N162="zákl. přenesená",J162,0)</f>
        <v>0</v>
      </c>
      <c r="BH162" s="215">
        <f>IF(N162="sníž. přenesená",J162,0)</f>
        <v>0</v>
      </c>
      <c r="BI162" s="215">
        <f>IF(N162="nulová",J162,0)</f>
        <v>0</v>
      </c>
      <c r="BJ162" s="15" t="s">
        <v>83</v>
      </c>
      <c r="BK162" s="215">
        <f>ROUND(I162*H162,2)</f>
        <v>0</v>
      </c>
      <c r="BL162" s="15" t="s">
        <v>177</v>
      </c>
      <c r="BM162" s="15" t="s">
        <v>904</v>
      </c>
    </row>
    <row r="163" s="1" customFormat="1" ht="16.5" customHeight="1">
      <c r="B163" s="36"/>
      <c r="C163" s="204" t="s">
        <v>442</v>
      </c>
      <c r="D163" s="204" t="s">
        <v>172</v>
      </c>
      <c r="E163" s="205" t="s">
        <v>905</v>
      </c>
      <c r="F163" s="206" t="s">
        <v>864</v>
      </c>
      <c r="G163" s="207" t="s">
        <v>206</v>
      </c>
      <c r="H163" s="208">
        <v>30</v>
      </c>
      <c r="I163" s="209"/>
      <c r="J163" s="210">
        <f>ROUND(I163*H163,2)</f>
        <v>0</v>
      </c>
      <c r="K163" s="206" t="s">
        <v>1</v>
      </c>
      <c r="L163" s="41"/>
      <c r="M163" s="211" t="s">
        <v>1</v>
      </c>
      <c r="N163" s="212" t="s">
        <v>46</v>
      </c>
      <c r="O163" s="77"/>
      <c r="P163" s="213">
        <f>O163*H163</f>
        <v>0</v>
      </c>
      <c r="Q163" s="213">
        <v>0</v>
      </c>
      <c r="R163" s="213">
        <f>Q163*H163</f>
        <v>0</v>
      </c>
      <c r="S163" s="213">
        <v>0</v>
      </c>
      <c r="T163" s="214">
        <f>S163*H163</f>
        <v>0</v>
      </c>
      <c r="AR163" s="15" t="s">
        <v>177</v>
      </c>
      <c r="AT163" s="15" t="s">
        <v>172</v>
      </c>
      <c r="AU163" s="15" t="s">
        <v>85</v>
      </c>
      <c r="AY163" s="15" t="s">
        <v>170</v>
      </c>
      <c r="BE163" s="215">
        <f>IF(N163="základní",J163,0)</f>
        <v>0</v>
      </c>
      <c r="BF163" s="215">
        <f>IF(N163="snížená",J163,0)</f>
        <v>0</v>
      </c>
      <c r="BG163" s="215">
        <f>IF(N163="zákl. přenesená",J163,0)</f>
        <v>0</v>
      </c>
      <c r="BH163" s="215">
        <f>IF(N163="sníž. přenesená",J163,0)</f>
        <v>0</v>
      </c>
      <c r="BI163" s="215">
        <f>IF(N163="nulová",J163,0)</f>
        <v>0</v>
      </c>
      <c r="BJ163" s="15" t="s">
        <v>83</v>
      </c>
      <c r="BK163" s="215">
        <f>ROUND(I163*H163,2)</f>
        <v>0</v>
      </c>
      <c r="BL163" s="15" t="s">
        <v>177</v>
      </c>
      <c r="BM163" s="15" t="s">
        <v>906</v>
      </c>
    </row>
    <row r="164" s="1" customFormat="1" ht="16.5" customHeight="1">
      <c r="B164" s="36"/>
      <c r="C164" s="204" t="s">
        <v>448</v>
      </c>
      <c r="D164" s="204" t="s">
        <v>172</v>
      </c>
      <c r="E164" s="205" t="s">
        <v>907</v>
      </c>
      <c r="F164" s="206" t="s">
        <v>866</v>
      </c>
      <c r="G164" s="207" t="s">
        <v>175</v>
      </c>
      <c r="H164" s="208">
        <v>24</v>
      </c>
      <c r="I164" s="209"/>
      <c r="J164" s="210">
        <f>ROUND(I164*H164,2)</f>
        <v>0</v>
      </c>
      <c r="K164" s="206" t="s">
        <v>1</v>
      </c>
      <c r="L164" s="41"/>
      <c r="M164" s="211" t="s">
        <v>1</v>
      </c>
      <c r="N164" s="212" t="s">
        <v>46</v>
      </c>
      <c r="O164" s="77"/>
      <c r="P164" s="213">
        <f>O164*H164</f>
        <v>0</v>
      </c>
      <c r="Q164" s="213">
        <v>0</v>
      </c>
      <c r="R164" s="213">
        <f>Q164*H164</f>
        <v>0</v>
      </c>
      <c r="S164" s="213">
        <v>0</v>
      </c>
      <c r="T164" s="214">
        <f>S164*H164</f>
        <v>0</v>
      </c>
      <c r="AR164" s="15" t="s">
        <v>177</v>
      </c>
      <c r="AT164" s="15" t="s">
        <v>172</v>
      </c>
      <c r="AU164" s="15" t="s">
        <v>85</v>
      </c>
      <c r="AY164" s="15" t="s">
        <v>170</v>
      </c>
      <c r="BE164" s="215">
        <f>IF(N164="základní",J164,0)</f>
        <v>0</v>
      </c>
      <c r="BF164" s="215">
        <f>IF(N164="snížená",J164,0)</f>
        <v>0</v>
      </c>
      <c r="BG164" s="215">
        <f>IF(N164="zákl. přenesená",J164,0)</f>
        <v>0</v>
      </c>
      <c r="BH164" s="215">
        <f>IF(N164="sníž. přenesená",J164,0)</f>
        <v>0</v>
      </c>
      <c r="BI164" s="215">
        <f>IF(N164="nulová",J164,0)</f>
        <v>0</v>
      </c>
      <c r="BJ164" s="15" t="s">
        <v>83</v>
      </c>
      <c r="BK164" s="215">
        <f>ROUND(I164*H164,2)</f>
        <v>0</v>
      </c>
      <c r="BL164" s="15" t="s">
        <v>177</v>
      </c>
      <c r="BM164" s="15" t="s">
        <v>908</v>
      </c>
    </row>
    <row r="165" s="1" customFormat="1" ht="16.5" customHeight="1">
      <c r="B165" s="36"/>
      <c r="C165" s="204" t="s">
        <v>452</v>
      </c>
      <c r="D165" s="204" t="s">
        <v>172</v>
      </c>
      <c r="E165" s="205" t="s">
        <v>909</v>
      </c>
      <c r="F165" s="206" t="s">
        <v>868</v>
      </c>
      <c r="G165" s="207" t="s">
        <v>206</v>
      </c>
      <c r="H165" s="208">
        <v>30</v>
      </c>
      <c r="I165" s="209"/>
      <c r="J165" s="210">
        <f>ROUND(I165*H165,2)</f>
        <v>0</v>
      </c>
      <c r="K165" s="206" t="s">
        <v>1</v>
      </c>
      <c r="L165" s="41"/>
      <c r="M165" s="211" t="s">
        <v>1</v>
      </c>
      <c r="N165" s="212" t="s">
        <v>46</v>
      </c>
      <c r="O165" s="77"/>
      <c r="P165" s="213">
        <f>O165*H165</f>
        <v>0</v>
      </c>
      <c r="Q165" s="213">
        <v>0</v>
      </c>
      <c r="R165" s="213">
        <f>Q165*H165</f>
        <v>0</v>
      </c>
      <c r="S165" s="213">
        <v>0</v>
      </c>
      <c r="T165" s="214">
        <f>S165*H165</f>
        <v>0</v>
      </c>
      <c r="AR165" s="15" t="s">
        <v>177</v>
      </c>
      <c r="AT165" s="15" t="s">
        <v>172</v>
      </c>
      <c r="AU165" s="15" t="s">
        <v>85</v>
      </c>
      <c r="AY165" s="15" t="s">
        <v>170</v>
      </c>
      <c r="BE165" s="215">
        <f>IF(N165="základní",J165,0)</f>
        <v>0</v>
      </c>
      <c r="BF165" s="215">
        <f>IF(N165="snížená",J165,0)</f>
        <v>0</v>
      </c>
      <c r="BG165" s="215">
        <f>IF(N165="zákl. přenesená",J165,0)</f>
        <v>0</v>
      </c>
      <c r="BH165" s="215">
        <f>IF(N165="sníž. přenesená",J165,0)</f>
        <v>0</v>
      </c>
      <c r="BI165" s="215">
        <f>IF(N165="nulová",J165,0)</f>
        <v>0</v>
      </c>
      <c r="BJ165" s="15" t="s">
        <v>83</v>
      </c>
      <c r="BK165" s="215">
        <f>ROUND(I165*H165,2)</f>
        <v>0</v>
      </c>
      <c r="BL165" s="15" t="s">
        <v>177</v>
      </c>
      <c r="BM165" s="15" t="s">
        <v>910</v>
      </c>
    </row>
    <row r="166" s="10" customFormat="1" ht="22.8" customHeight="1">
      <c r="B166" s="188"/>
      <c r="C166" s="189"/>
      <c r="D166" s="190" t="s">
        <v>74</v>
      </c>
      <c r="E166" s="202" t="s">
        <v>246</v>
      </c>
      <c r="F166" s="202" t="s">
        <v>835</v>
      </c>
      <c r="G166" s="189"/>
      <c r="H166" s="189"/>
      <c r="I166" s="192"/>
      <c r="J166" s="203">
        <f>BK166</f>
        <v>0</v>
      </c>
      <c r="K166" s="189"/>
      <c r="L166" s="194"/>
      <c r="M166" s="195"/>
      <c r="N166" s="196"/>
      <c r="O166" s="196"/>
      <c r="P166" s="197">
        <f>SUM(P167:P169)</f>
        <v>0</v>
      </c>
      <c r="Q166" s="196"/>
      <c r="R166" s="197">
        <f>SUM(R167:R169)</f>
        <v>0</v>
      </c>
      <c r="S166" s="196"/>
      <c r="T166" s="198">
        <f>SUM(T167:T169)</f>
        <v>0</v>
      </c>
      <c r="AR166" s="199" t="s">
        <v>83</v>
      </c>
      <c r="AT166" s="200" t="s">
        <v>74</v>
      </c>
      <c r="AU166" s="200" t="s">
        <v>83</v>
      </c>
      <c r="AY166" s="199" t="s">
        <v>170</v>
      </c>
      <c r="BK166" s="201">
        <f>SUM(BK167:BK169)</f>
        <v>0</v>
      </c>
    </row>
    <row r="167" s="1" customFormat="1" ht="16.5" customHeight="1">
      <c r="B167" s="36"/>
      <c r="C167" s="204" t="s">
        <v>456</v>
      </c>
      <c r="D167" s="204" t="s">
        <v>172</v>
      </c>
      <c r="E167" s="205" t="s">
        <v>911</v>
      </c>
      <c r="F167" s="206" t="s">
        <v>821</v>
      </c>
      <c r="G167" s="207" t="s">
        <v>819</v>
      </c>
      <c r="H167" s="208">
        <v>2</v>
      </c>
      <c r="I167" s="209"/>
      <c r="J167" s="210">
        <f>ROUND(I167*H167,2)</f>
        <v>0</v>
      </c>
      <c r="K167" s="206" t="s">
        <v>1</v>
      </c>
      <c r="L167" s="41"/>
      <c r="M167" s="211" t="s">
        <v>1</v>
      </c>
      <c r="N167" s="212" t="s">
        <v>46</v>
      </c>
      <c r="O167" s="77"/>
      <c r="P167" s="213">
        <f>O167*H167</f>
        <v>0</v>
      </c>
      <c r="Q167" s="213">
        <v>0</v>
      </c>
      <c r="R167" s="213">
        <f>Q167*H167</f>
        <v>0</v>
      </c>
      <c r="S167" s="213">
        <v>0</v>
      </c>
      <c r="T167" s="214">
        <f>S167*H167</f>
        <v>0</v>
      </c>
      <c r="AR167" s="15" t="s">
        <v>177</v>
      </c>
      <c r="AT167" s="15" t="s">
        <v>172</v>
      </c>
      <c r="AU167" s="15" t="s">
        <v>85</v>
      </c>
      <c r="AY167" s="15" t="s">
        <v>170</v>
      </c>
      <c r="BE167" s="215">
        <f>IF(N167="základní",J167,0)</f>
        <v>0</v>
      </c>
      <c r="BF167" s="215">
        <f>IF(N167="snížená",J167,0)</f>
        <v>0</v>
      </c>
      <c r="BG167" s="215">
        <f>IF(N167="zákl. přenesená",J167,0)</f>
        <v>0</v>
      </c>
      <c r="BH167" s="215">
        <f>IF(N167="sníž. přenesená",J167,0)</f>
        <v>0</v>
      </c>
      <c r="BI167" s="215">
        <f>IF(N167="nulová",J167,0)</f>
        <v>0</v>
      </c>
      <c r="BJ167" s="15" t="s">
        <v>83</v>
      </c>
      <c r="BK167" s="215">
        <f>ROUND(I167*H167,2)</f>
        <v>0</v>
      </c>
      <c r="BL167" s="15" t="s">
        <v>177</v>
      </c>
      <c r="BM167" s="15" t="s">
        <v>912</v>
      </c>
    </row>
    <row r="168" s="1" customFormat="1" ht="16.5" customHeight="1">
      <c r="B168" s="36"/>
      <c r="C168" s="204" t="s">
        <v>460</v>
      </c>
      <c r="D168" s="204" t="s">
        <v>172</v>
      </c>
      <c r="E168" s="205" t="s">
        <v>913</v>
      </c>
      <c r="F168" s="206" t="s">
        <v>818</v>
      </c>
      <c r="G168" s="207" t="s">
        <v>819</v>
      </c>
      <c r="H168" s="208">
        <v>2</v>
      </c>
      <c r="I168" s="209"/>
      <c r="J168" s="210">
        <f>ROUND(I168*H168,2)</f>
        <v>0</v>
      </c>
      <c r="K168" s="206" t="s">
        <v>1</v>
      </c>
      <c r="L168" s="41"/>
      <c r="M168" s="211" t="s">
        <v>1</v>
      </c>
      <c r="N168" s="212" t="s">
        <v>46</v>
      </c>
      <c r="O168" s="77"/>
      <c r="P168" s="213">
        <f>O168*H168</f>
        <v>0</v>
      </c>
      <c r="Q168" s="213">
        <v>0</v>
      </c>
      <c r="R168" s="213">
        <f>Q168*H168</f>
        <v>0</v>
      </c>
      <c r="S168" s="213">
        <v>0</v>
      </c>
      <c r="T168" s="214">
        <f>S168*H168</f>
        <v>0</v>
      </c>
      <c r="AR168" s="15" t="s">
        <v>177</v>
      </c>
      <c r="AT168" s="15" t="s">
        <v>172</v>
      </c>
      <c r="AU168" s="15" t="s">
        <v>85</v>
      </c>
      <c r="AY168" s="15" t="s">
        <v>170</v>
      </c>
      <c r="BE168" s="215">
        <f>IF(N168="základní",J168,0)</f>
        <v>0</v>
      </c>
      <c r="BF168" s="215">
        <f>IF(N168="snížená",J168,0)</f>
        <v>0</v>
      </c>
      <c r="BG168" s="215">
        <f>IF(N168="zákl. přenesená",J168,0)</f>
        <v>0</v>
      </c>
      <c r="BH168" s="215">
        <f>IF(N168="sníž. přenesená",J168,0)</f>
        <v>0</v>
      </c>
      <c r="BI168" s="215">
        <f>IF(N168="nulová",J168,0)</f>
        <v>0</v>
      </c>
      <c r="BJ168" s="15" t="s">
        <v>83</v>
      </c>
      <c r="BK168" s="215">
        <f>ROUND(I168*H168,2)</f>
        <v>0</v>
      </c>
      <c r="BL168" s="15" t="s">
        <v>177</v>
      </c>
      <c r="BM168" s="15" t="s">
        <v>914</v>
      </c>
    </row>
    <row r="169" s="1" customFormat="1" ht="16.5" customHeight="1">
      <c r="B169" s="36"/>
      <c r="C169" s="204" t="s">
        <v>464</v>
      </c>
      <c r="D169" s="204" t="s">
        <v>172</v>
      </c>
      <c r="E169" s="205" t="s">
        <v>915</v>
      </c>
      <c r="F169" s="206" t="s">
        <v>871</v>
      </c>
      <c r="G169" s="207" t="s">
        <v>819</v>
      </c>
      <c r="H169" s="208">
        <v>2</v>
      </c>
      <c r="I169" s="209"/>
      <c r="J169" s="210">
        <f>ROUND(I169*H169,2)</f>
        <v>0</v>
      </c>
      <c r="K169" s="206" t="s">
        <v>1</v>
      </c>
      <c r="L169" s="41"/>
      <c r="M169" s="211" t="s">
        <v>1</v>
      </c>
      <c r="N169" s="212" t="s">
        <v>46</v>
      </c>
      <c r="O169" s="77"/>
      <c r="P169" s="213">
        <f>O169*H169</f>
        <v>0</v>
      </c>
      <c r="Q169" s="213">
        <v>0</v>
      </c>
      <c r="R169" s="213">
        <f>Q169*H169</f>
        <v>0</v>
      </c>
      <c r="S169" s="213">
        <v>0</v>
      </c>
      <c r="T169" s="214">
        <f>S169*H169</f>
        <v>0</v>
      </c>
      <c r="AR169" s="15" t="s">
        <v>177</v>
      </c>
      <c r="AT169" s="15" t="s">
        <v>172</v>
      </c>
      <c r="AU169" s="15" t="s">
        <v>85</v>
      </c>
      <c r="AY169" s="15" t="s">
        <v>170</v>
      </c>
      <c r="BE169" s="215">
        <f>IF(N169="základní",J169,0)</f>
        <v>0</v>
      </c>
      <c r="BF169" s="215">
        <f>IF(N169="snížená",J169,0)</f>
        <v>0</v>
      </c>
      <c r="BG169" s="215">
        <f>IF(N169="zákl. přenesená",J169,0)</f>
        <v>0</v>
      </c>
      <c r="BH169" s="215">
        <f>IF(N169="sníž. přenesená",J169,0)</f>
        <v>0</v>
      </c>
      <c r="BI169" s="215">
        <f>IF(N169="nulová",J169,0)</f>
        <v>0</v>
      </c>
      <c r="BJ169" s="15" t="s">
        <v>83</v>
      </c>
      <c r="BK169" s="215">
        <f>ROUND(I169*H169,2)</f>
        <v>0</v>
      </c>
      <c r="BL169" s="15" t="s">
        <v>177</v>
      </c>
      <c r="BM169" s="15" t="s">
        <v>916</v>
      </c>
    </row>
    <row r="170" s="10" customFormat="1" ht="25.92" customHeight="1">
      <c r="B170" s="188"/>
      <c r="C170" s="189"/>
      <c r="D170" s="190" t="s">
        <v>74</v>
      </c>
      <c r="E170" s="191" t="s">
        <v>917</v>
      </c>
      <c r="F170" s="191" t="s">
        <v>918</v>
      </c>
      <c r="G170" s="189"/>
      <c r="H170" s="189"/>
      <c r="I170" s="192"/>
      <c r="J170" s="193">
        <f>BK170</f>
        <v>0</v>
      </c>
      <c r="K170" s="189"/>
      <c r="L170" s="194"/>
      <c r="M170" s="195"/>
      <c r="N170" s="196"/>
      <c r="O170" s="196"/>
      <c r="P170" s="197">
        <f>P171+P173+P188</f>
        <v>0</v>
      </c>
      <c r="Q170" s="196"/>
      <c r="R170" s="197">
        <f>R171+R173+R188</f>
        <v>0</v>
      </c>
      <c r="S170" s="196"/>
      <c r="T170" s="198">
        <f>T171+T173+T188</f>
        <v>0</v>
      </c>
      <c r="AR170" s="199" t="s">
        <v>83</v>
      </c>
      <c r="AT170" s="200" t="s">
        <v>74</v>
      </c>
      <c r="AU170" s="200" t="s">
        <v>75</v>
      </c>
      <c r="AY170" s="199" t="s">
        <v>170</v>
      </c>
      <c r="BK170" s="201">
        <f>BK171+BK173+BK188</f>
        <v>0</v>
      </c>
    </row>
    <row r="171" s="10" customFormat="1" ht="22.8" customHeight="1">
      <c r="B171" s="188"/>
      <c r="C171" s="189"/>
      <c r="D171" s="190" t="s">
        <v>74</v>
      </c>
      <c r="E171" s="202" t="s">
        <v>235</v>
      </c>
      <c r="F171" s="202" t="s">
        <v>816</v>
      </c>
      <c r="G171" s="189"/>
      <c r="H171" s="189"/>
      <c r="I171" s="192"/>
      <c r="J171" s="203">
        <f>BK171</f>
        <v>0</v>
      </c>
      <c r="K171" s="189"/>
      <c r="L171" s="194"/>
      <c r="M171" s="195"/>
      <c r="N171" s="196"/>
      <c r="O171" s="196"/>
      <c r="P171" s="197">
        <f>P172</f>
        <v>0</v>
      </c>
      <c r="Q171" s="196"/>
      <c r="R171" s="197">
        <f>R172</f>
        <v>0</v>
      </c>
      <c r="S171" s="196"/>
      <c r="T171" s="198">
        <f>T172</f>
        <v>0</v>
      </c>
      <c r="AR171" s="199" t="s">
        <v>83</v>
      </c>
      <c r="AT171" s="200" t="s">
        <v>74</v>
      </c>
      <c r="AU171" s="200" t="s">
        <v>83</v>
      </c>
      <c r="AY171" s="199" t="s">
        <v>170</v>
      </c>
      <c r="BK171" s="201">
        <f>BK172</f>
        <v>0</v>
      </c>
    </row>
    <row r="172" s="1" customFormat="1" ht="16.5" customHeight="1">
      <c r="B172" s="36"/>
      <c r="C172" s="204" t="s">
        <v>468</v>
      </c>
      <c r="D172" s="204" t="s">
        <v>172</v>
      </c>
      <c r="E172" s="205" t="s">
        <v>919</v>
      </c>
      <c r="F172" s="206" t="s">
        <v>821</v>
      </c>
      <c r="G172" s="207" t="s">
        <v>822</v>
      </c>
      <c r="H172" s="208">
        <v>1</v>
      </c>
      <c r="I172" s="209"/>
      <c r="J172" s="210">
        <f>ROUND(I172*H172,2)</f>
        <v>0</v>
      </c>
      <c r="K172" s="206" t="s">
        <v>1</v>
      </c>
      <c r="L172" s="41"/>
      <c r="M172" s="211" t="s">
        <v>1</v>
      </c>
      <c r="N172" s="212" t="s">
        <v>46</v>
      </c>
      <c r="O172" s="77"/>
      <c r="P172" s="213">
        <f>O172*H172</f>
        <v>0</v>
      </c>
      <c r="Q172" s="213">
        <v>0</v>
      </c>
      <c r="R172" s="213">
        <f>Q172*H172</f>
        <v>0</v>
      </c>
      <c r="S172" s="213">
        <v>0</v>
      </c>
      <c r="T172" s="214">
        <f>S172*H172</f>
        <v>0</v>
      </c>
      <c r="AR172" s="15" t="s">
        <v>177</v>
      </c>
      <c r="AT172" s="15" t="s">
        <v>172</v>
      </c>
      <c r="AU172" s="15" t="s">
        <v>85</v>
      </c>
      <c r="AY172" s="15" t="s">
        <v>170</v>
      </c>
      <c r="BE172" s="215">
        <f>IF(N172="základní",J172,0)</f>
        <v>0</v>
      </c>
      <c r="BF172" s="215">
        <f>IF(N172="snížená",J172,0)</f>
        <v>0</v>
      </c>
      <c r="BG172" s="215">
        <f>IF(N172="zákl. přenesená",J172,0)</f>
        <v>0</v>
      </c>
      <c r="BH172" s="215">
        <f>IF(N172="sníž. přenesená",J172,0)</f>
        <v>0</v>
      </c>
      <c r="BI172" s="215">
        <f>IF(N172="nulová",J172,0)</f>
        <v>0</v>
      </c>
      <c r="BJ172" s="15" t="s">
        <v>83</v>
      </c>
      <c r="BK172" s="215">
        <f>ROUND(I172*H172,2)</f>
        <v>0</v>
      </c>
      <c r="BL172" s="15" t="s">
        <v>177</v>
      </c>
      <c r="BM172" s="15" t="s">
        <v>920</v>
      </c>
    </row>
    <row r="173" s="10" customFormat="1" ht="22.8" customHeight="1">
      <c r="B173" s="188"/>
      <c r="C173" s="189"/>
      <c r="D173" s="190" t="s">
        <v>74</v>
      </c>
      <c r="E173" s="202" t="s">
        <v>241</v>
      </c>
      <c r="F173" s="202" t="s">
        <v>828</v>
      </c>
      <c r="G173" s="189"/>
      <c r="H173" s="189"/>
      <c r="I173" s="192"/>
      <c r="J173" s="203">
        <f>BK173</f>
        <v>0</v>
      </c>
      <c r="K173" s="189"/>
      <c r="L173" s="194"/>
      <c r="M173" s="195"/>
      <c r="N173" s="196"/>
      <c r="O173" s="196"/>
      <c r="P173" s="197">
        <f>SUM(P174:P187)</f>
        <v>0</v>
      </c>
      <c r="Q173" s="196"/>
      <c r="R173" s="197">
        <f>SUM(R174:R187)</f>
        <v>0</v>
      </c>
      <c r="S173" s="196"/>
      <c r="T173" s="198">
        <f>SUM(T174:T187)</f>
        <v>0</v>
      </c>
      <c r="AR173" s="199" t="s">
        <v>83</v>
      </c>
      <c r="AT173" s="200" t="s">
        <v>74</v>
      </c>
      <c r="AU173" s="200" t="s">
        <v>83</v>
      </c>
      <c r="AY173" s="199" t="s">
        <v>170</v>
      </c>
      <c r="BK173" s="201">
        <f>SUM(BK174:BK187)</f>
        <v>0</v>
      </c>
    </row>
    <row r="174" s="1" customFormat="1" ht="16.5" customHeight="1">
      <c r="B174" s="36"/>
      <c r="C174" s="204" t="s">
        <v>474</v>
      </c>
      <c r="D174" s="204" t="s">
        <v>172</v>
      </c>
      <c r="E174" s="205" t="s">
        <v>921</v>
      </c>
      <c r="F174" s="206" t="s">
        <v>851</v>
      </c>
      <c r="G174" s="207" t="s">
        <v>852</v>
      </c>
      <c r="H174" s="208">
        <v>10</v>
      </c>
      <c r="I174" s="209"/>
      <c r="J174" s="210">
        <f>ROUND(I174*H174,2)</f>
        <v>0</v>
      </c>
      <c r="K174" s="206" t="s">
        <v>1</v>
      </c>
      <c r="L174" s="41"/>
      <c r="M174" s="211" t="s">
        <v>1</v>
      </c>
      <c r="N174" s="212" t="s">
        <v>46</v>
      </c>
      <c r="O174" s="77"/>
      <c r="P174" s="213">
        <f>O174*H174</f>
        <v>0</v>
      </c>
      <c r="Q174" s="213">
        <v>0</v>
      </c>
      <c r="R174" s="213">
        <f>Q174*H174</f>
        <v>0</v>
      </c>
      <c r="S174" s="213">
        <v>0</v>
      </c>
      <c r="T174" s="214">
        <f>S174*H174</f>
        <v>0</v>
      </c>
      <c r="AR174" s="15" t="s">
        <v>177</v>
      </c>
      <c r="AT174" s="15" t="s">
        <v>172</v>
      </c>
      <c r="AU174" s="15" t="s">
        <v>85</v>
      </c>
      <c r="AY174" s="15" t="s">
        <v>170</v>
      </c>
      <c r="BE174" s="215">
        <f>IF(N174="základní",J174,0)</f>
        <v>0</v>
      </c>
      <c r="BF174" s="215">
        <f>IF(N174="snížená",J174,0)</f>
        <v>0</v>
      </c>
      <c r="BG174" s="215">
        <f>IF(N174="zákl. přenesená",J174,0)</f>
        <v>0</v>
      </c>
      <c r="BH174" s="215">
        <f>IF(N174="sníž. přenesená",J174,0)</f>
        <v>0</v>
      </c>
      <c r="BI174" s="215">
        <f>IF(N174="nulová",J174,0)</f>
        <v>0</v>
      </c>
      <c r="BJ174" s="15" t="s">
        <v>83</v>
      </c>
      <c r="BK174" s="215">
        <f>ROUND(I174*H174,2)</f>
        <v>0</v>
      </c>
      <c r="BL174" s="15" t="s">
        <v>177</v>
      </c>
      <c r="BM174" s="15" t="s">
        <v>922</v>
      </c>
    </row>
    <row r="175" s="1" customFormat="1" ht="16.5" customHeight="1">
      <c r="B175" s="36"/>
      <c r="C175" s="204" t="s">
        <v>479</v>
      </c>
      <c r="D175" s="204" t="s">
        <v>172</v>
      </c>
      <c r="E175" s="205" t="s">
        <v>923</v>
      </c>
      <c r="F175" s="206" t="s">
        <v>856</v>
      </c>
      <c r="G175" s="207" t="s">
        <v>852</v>
      </c>
      <c r="H175" s="208">
        <v>10</v>
      </c>
      <c r="I175" s="209"/>
      <c r="J175" s="210">
        <f>ROUND(I175*H175,2)</f>
        <v>0</v>
      </c>
      <c r="K175" s="206" t="s">
        <v>1</v>
      </c>
      <c r="L175" s="41"/>
      <c r="M175" s="211" t="s">
        <v>1</v>
      </c>
      <c r="N175" s="212" t="s">
        <v>46</v>
      </c>
      <c r="O175" s="77"/>
      <c r="P175" s="213">
        <f>O175*H175</f>
        <v>0</v>
      </c>
      <c r="Q175" s="213">
        <v>0</v>
      </c>
      <c r="R175" s="213">
        <f>Q175*H175</f>
        <v>0</v>
      </c>
      <c r="S175" s="213">
        <v>0</v>
      </c>
      <c r="T175" s="214">
        <f>S175*H175</f>
        <v>0</v>
      </c>
      <c r="AR175" s="15" t="s">
        <v>177</v>
      </c>
      <c r="AT175" s="15" t="s">
        <v>172</v>
      </c>
      <c r="AU175" s="15" t="s">
        <v>85</v>
      </c>
      <c r="AY175" s="15" t="s">
        <v>170</v>
      </c>
      <c r="BE175" s="215">
        <f>IF(N175="základní",J175,0)</f>
        <v>0</v>
      </c>
      <c r="BF175" s="215">
        <f>IF(N175="snížená",J175,0)</f>
        <v>0</v>
      </c>
      <c r="BG175" s="215">
        <f>IF(N175="zákl. přenesená",J175,0)</f>
        <v>0</v>
      </c>
      <c r="BH175" s="215">
        <f>IF(N175="sníž. přenesená",J175,0)</f>
        <v>0</v>
      </c>
      <c r="BI175" s="215">
        <f>IF(N175="nulová",J175,0)</f>
        <v>0</v>
      </c>
      <c r="BJ175" s="15" t="s">
        <v>83</v>
      </c>
      <c r="BK175" s="215">
        <f>ROUND(I175*H175,2)</f>
        <v>0</v>
      </c>
      <c r="BL175" s="15" t="s">
        <v>177</v>
      </c>
      <c r="BM175" s="15" t="s">
        <v>924</v>
      </c>
    </row>
    <row r="176" s="1" customFormat="1" ht="16.5" customHeight="1">
      <c r="B176" s="36"/>
      <c r="C176" s="204" t="s">
        <v>484</v>
      </c>
      <c r="D176" s="204" t="s">
        <v>172</v>
      </c>
      <c r="E176" s="205" t="s">
        <v>925</v>
      </c>
      <c r="F176" s="206" t="s">
        <v>858</v>
      </c>
      <c r="G176" s="207" t="s">
        <v>852</v>
      </c>
      <c r="H176" s="208">
        <v>10</v>
      </c>
      <c r="I176" s="209"/>
      <c r="J176" s="210">
        <f>ROUND(I176*H176,2)</f>
        <v>0</v>
      </c>
      <c r="K176" s="206" t="s">
        <v>1</v>
      </c>
      <c r="L176" s="41"/>
      <c r="M176" s="211" t="s">
        <v>1</v>
      </c>
      <c r="N176" s="212" t="s">
        <v>46</v>
      </c>
      <c r="O176" s="77"/>
      <c r="P176" s="213">
        <f>O176*H176</f>
        <v>0</v>
      </c>
      <c r="Q176" s="213">
        <v>0</v>
      </c>
      <c r="R176" s="213">
        <f>Q176*H176</f>
        <v>0</v>
      </c>
      <c r="S176" s="213">
        <v>0</v>
      </c>
      <c r="T176" s="214">
        <f>S176*H176</f>
        <v>0</v>
      </c>
      <c r="AR176" s="15" t="s">
        <v>177</v>
      </c>
      <c r="AT176" s="15" t="s">
        <v>172</v>
      </c>
      <c r="AU176" s="15" t="s">
        <v>85</v>
      </c>
      <c r="AY176" s="15" t="s">
        <v>170</v>
      </c>
      <c r="BE176" s="215">
        <f>IF(N176="základní",J176,0)</f>
        <v>0</v>
      </c>
      <c r="BF176" s="215">
        <f>IF(N176="snížená",J176,0)</f>
        <v>0</v>
      </c>
      <c r="BG176" s="215">
        <f>IF(N176="zákl. přenesená",J176,0)</f>
        <v>0</v>
      </c>
      <c r="BH176" s="215">
        <f>IF(N176="sníž. přenesená",J176,0)</f>
        <v>0</v>
      </c>
      <c r="BI176" s="215">
        <f>IF(N176="nulová",J176,0)</f>
        <v>0</v>
      </c>
      <c r="BJ176" s="15" t="s">
        <v>83</v>
      </c>
      <c r="BK176" s="215">
        <f>ROUND(I176*H176,2)</f>
        <v>0</v>
      </c>
      <c r="BL176" s="15" t="s">
        <v>177</v>
      </c>
      <c r="BM176" s="15" t="s">
        <v>926</v>
      </c>
    </row>
    <row r="177" s="1" customFormat="1" ht="16.5" customHeight="1">
      <c r="B177" s="36"/>
      <c r="C177" s="204" t="s">
        <v>490</v>
      </c>
      <c r="D177" s="204" t="s">
        <v>172</v>
      </c>
      <c r="E177" s="205" t="s">
        <v>927</v>
      </c>
      <c r="F177" s="206" t="s">
        <v>887</v>
      </c>
      <c r="G177" s="207" t="s">
        <v>819</v>
      </c>
      <c r="H177" s="208">
        <v>1</v>
      </c>
      <c r="I177" s="209"/>
      <c r="J177" s="210">
        <f>ROUND(I177*H177,2)</f>
        <v>0</v>
      </c>
      <c r="K177" s="206" t="s">
        <v>1</v>
      </c>
      <c r="L177" s="41"/>
      <c r="M177" s="211" t="s">
        <v>1</v>
      </c>
      <c r="N177" s="212" t="s">
        <v>46</v>
      </c>
      <c r="O177" s="77"/>
      <c r="P177" s="213">
        <f>O177*H177</f>
        <v>0</v>
      </c>
      <c r="Q177" s="213">
        <v>0</v>
      </c>
      <c r="R177" s="213">
        <f>Q177*H177</f>
        <v>0</v>
      </c>
      <c r="S177" s="213">
        <v>0</v>
      </c>
      <c r="T177" s="214">
        <f>S177*H177</f>
        <v>0</v>
      </c>
      <c r="AR177" s="15" t="s">
        <v>177</v>
      </c>
      <c r="AT177" s="15" t="s">
        <v>172</v>
      </c>
      <c r="AU177" s="15" t="s">
        <v>85</v>
      </c>
      <c r="AY177" s="15" t="s">
        <v>170</v>
      </c>
      <c r="BE177" s="215">
        <f>IF(N177="základní",J177,0)</f>
        <v>0</v>
      </c>
      <c r="BF177" s="215">
        <f>IF(N177="snížená",J177,0)</f>
        <v>0</v>
      </c>
      <c r="BG177" s="215">
        <f>IF(N177="zákl. přenesená",J177,0)</f>
        <v>0</v>
      </c>
      <c r="BH177" s="215">
        <f>IF(N177="sníž. přenesená",J177,0)</f>
        <v>0</v>
      </c>
      <c r="BI177" s="215">
        <f>IF(N177="nulová",J177,0)</f>
        <v>0</v>
      </c>
      <c r="BJ177" s="15" t="s">
        <v>83</v>
      </c>
      <c r="BK177" s="215">
        <f>ROUND(I177*H177,2)</f>
        <v>0</v>
      </c>
      <c r="BL177" s="15" t="s">
        <v>177</v>
      </c>
      <c r="BM177" s="15" t="s">
        <v>928</v>
      </c>
    </row>
    <row r="178" s="1" customFormat="1" ht="16.5" customHeight="1">
      <c r="B178" s="36"/>
      <c r="C178" s="204" t="s">
        <v>495</v>
      </c>
      <c r="D178" s="204" t="s">
        <v>172</v>
      </c>
      <c r="E178" s="205" t="s">
        <v>929</v>
      </c>
      <c r="F178" s="206" t="s">
        <v>860</v>
      </c>
      <c r="G178" s="207" t="s">
        <v>852</v>
      </c>
      <c r="H178" s="208">
        <v>10</v>
      </c>
      <c r="I178" s="209"/>
      <c r="J178" s="210">
        <f>ROUND(I178*H178,2)</f>
        <v>0</v>
      </c>
      <c r="K178" s="206" t="s">
        <v>1</v>
      </c>
      <c r="L178" s="41"/>
      <c r="M178" s="211" t="s">
        <v>1</v>
      </c>
      <c r="N178" s="212" t="s">
        <v>46</v>
      </c>
      <c r="O178" s="77"/>
      <c r="P178" s="213">
        <f>O178*H178</f>
        <v>0</v>
      </c>
      <c r="Q178" s="213">
        <v>0</v>
      </c>
      <c r="R178" s="213">
        <f>Q178*H178</f>
        <v>0</v>
      </c>
      <c r="S178" s="213">
        <v>0</v>
      </c>
      <c r="T178" s="214">
        <f>S178*H178</f>
        <v>0</v>
      </c>
      <c r="AR178" s="15" t="s">
        <v>177</v>
      </c>
      <c r="AT178" s="15" t="s">
        <v>172</v>
      </c>
      <c r="AU178" s="15" t="s">
        <v>85</v>
      </c>
      <c r="AY178" s="15" t="s">
        <v>170</v>
      </c>
      <c r="BE178" s="215">
        <f>IF(N178="základní",J178,0)</f>
        <v>0</v>
      </c>
      <c r="BF178" s="215">
        <f>IF(N178="snížená",J178,0)</f>
        <v>0</v>
      </c>
      <c r="BG178" s="215">
        <f>IF(N178="zákl. přenesená",J178,0)</f>
        <v>0</v>
      </c>
      <c r="BH178" s="215">
        <f>IF(N178="sníž. přenesená",J178,0)</f>
        <v>0</v>
      </c>
      <c r="BI178" s="215">
        <f>IF(N178="nulová",J178,0)</f>
        <v>0</v>
      </c>
      <c r="BJ178" s="15" t="s">
        <v>83</v>
      </c>
      <c r="BK178" s="215">
        <f>ROUND(I178*H178,2)</f>
        <v>0</v>
      </c>
      <c r="BL178" s="15" t="s">
        <v>177</v>
      </c>
      <c r="BM178" s="15" t="s">
        <v>930</v>
      </c>
    </row>
    <row r="179" s="1" customFormat="1" ht="16.5" customHeight="1">
      <c r="B179" s="36"/>
      <c r="C179" s="204" t="s">
        <v>501</v>
      </c>
      <c r="D179" s="204" t="s">
        <v>172</v>
      </c>
      <c r="E179" s="205" t="s">
        <v>931</v>
      </c>
      <c r="F179" s="206" t="s">
        <v>821</v>
      </c>
      <c r="G179" s="207" t="s">
        <v>819</v>
      </c>
      <c r="H179" s="208">
        <v>2</v>
      </c>
      <c r="I179" s="209"/>
      <c r="J179" s="210">
        <f>ROUND(I179*H179,2)</f>
        <v>0</v>
      </c>
      <c r="K179" s="206" t="s">
        <v>1</v>
      </c>
      <c r="L179" s="41"/>
      <c r="M179" s="211" t="s">
        <v>1</v>
      </c>
      <c r="N179" s="212" t="s">
        <v>46</v>
      </c>
      <c r="O179" s="77"/>
      <c r="P179" s="213">
        <f>O179*H179</f>
        <v>0</v>
      </c>
      <c r="Q179" s="213">
        <v>0</v>
      </c>
      <c r="R179" s="213">
        <f>Q179*H179</f>
        <v>0</v>
      </c>
      <c r="S179" s="213">
        <v>0</v>
      </c>
      <c r="T179" s="214">
        <f>S179*H179</f>
        <v>0</v>
      </c>
      <c r="AR179" s="15" t="s">
        <v>177</v>
      </c>
      <c r="AT179" s="15" t="s">
        <v>172</v>
      </c>
      <c r="AU179" s="15" t="s">
        <v>85</v>
      </c>
      <c r="AY179" s="15" t="s">
        <v>170</v>
      </c>
      <c r="BE179" s="215">
        <f>IF(N179="základní",J179,0)</f>
        <v>0</v>
      </c>
      <c r="BF179" s="215">
        <f>IF(N179="snížená",J179,0)</f>
        <v>0</v>
      </c>
      <c r="BG179" s="215">
        <f>IF(N179="zákl. přenesená",J179,0)</f>
        <v>0</v>
      </c>
      <c r="BH179" s="215">
        <f>IF(N179="sníž. přenesená",J179,0)</f>
        <v>0</v>
      </c>
      <c r="BI179" s="215">
        <f>IF(N179="nulová",J179,0)</f>
        <v>0</v>
      </c>
      <c r="BJ179" s="15" t="s">
        <v>83</v>
      </c>
      <c r="BK179" s="215">
        <f>ROUND(I179*H179,2)</f>
        <v>0</v>
      </c>
      <c r="BL179" s="15" t="s">
        <v>177</v>
      </c>
      <c r="BM179" s="15" t="s">
        <v>932</v>
      </c>
    </row>
    <row r="180" s="1" customFormat="1" ht="16.5" customHeight="1">
      <c r="B180" s="36"/>
      <c r="C180" s="204" t="s">
        <v>506</v>
      </c>
      <c r="D180" s="204" t="s">
        <v>172</v>
      </c>
      <c r="E180" s="205" t="s">
        <v>933</v>
      </c>
      <c r="F180" s="206" t="s">
        <v>840</v>
      </c>
      <c r="G180" s="207" t="s">
        <v>819</v>
      </c>
      <c r="H180" s="208">
        <v>4</v>
      </c>
      <c r="I180" s="209"/>
      <c r="J180" s="210">
        <f>ROUND(I180*H180,2)</f>
        <v>0</v>
      </c>
      <c r="K180" s="206" t="s">
        <v>1</v>
      </c>
      <c r="L180" s="41"/>
      <c r="M180" s="211" t="s">
        <v>1</v>
      </c>
      <c r="N180" s="212" t="s">
        <v>46</v>
      </c>
      <c r="O180" s="77"/>
      <c r="P180" s="213">
        <f>O180*H180</f>
        <v>0</v>
      </c>
      <c r="Q180" s="213">
        <v>0</v>
      </c>
      <c r="R180" s="213">
        <f>Q180*H180</f>
        <v>0</v>
      </c>
      <c r="S180" s="213">
        <v>0</v>
      </c>
      <c r="T180" s="214">
        <f>S180*H180</f>
        <v>0</v>
      </c>
      <c r="AR180" s="15" t="s">
        <v>177</v>
      </c>
      <c r="AT180" s="15" t="s">
        <v>172</v>
      </c>
      <c r="AU180" s="15" t="s">
        <v>85</v>
      </c>
      <c r="AY180" s="15" t="s">
        <v>170</v>
      </c>
      <c r="BE180" s="215">
        <f>IF(N180="základní",J180,0)</f>
        <v>0</v>
      </c>
      <c r="BF180" s="215">
        <f>IF(N180="snížená",J180,0)</f>
        <v>0</v>
      </c>
      <c r="BG180" s="215">
        <f>IF(N180="zákl. přenesená",J180,0)</f>
        <v>0</v>
      </c>
      <c r="BH180" s="215">
        <f>IF(N180="sníž. přenesená",J180,0)</f>
        <v>0</v>
      </c>
      <c r="BI180" s="215">
        <f>IF(N180="nulová",J180,0)</f>
        <v>0</v>
      </c>
      <c r="BJ180" s="15" t="s">
        <v>83</v>
      </c>
      <c r="BK180" s="215">
        <f>ROUND(I180*H180,2)</f>
        <v>0</v>
      </c>
      <c r="BL180" s="15" t="s">
        <v>177</v>
      </c>
      <c r="BM180" s="15" t="s">
        <v>934</v>
      </c>
    </row>
    <row r="181" s="1" customFormat="1" ht="16.5" customHeight="1">
      <c r="B181" s="36"/>
      <c r="C181" s="204" t="s">
        <v>511</v>
      </c>
      <c r="D181" s="204" t="s">
        <v>172</v>
      </c>
      <c r="E181" s="205" t="s">
        <v>935</v>
      </c>
      <c r="F181" s="206" t="s">
        <v>871</v>
      </c>
      <c r="G181" s="207" t="s">
        <v>819</v>
      </c>
      <c r="H181" s="208">
        <v>6</v>
      </c>
      <c r="I181" s="209"/>
      <c r="J181" s="210">
        <f>ROUND(I181*H181,2)</f>
        <v>0</v>
      </c>
      <c r="K181" s="206" t="s">
        <v>1</v>
      </c>
      <c r="L181" s="41"/>
      <c r="M181" s="211" t="s">
        <v>1</v>
      </c>
      <c r="N181" s="212" t="s">
        <v>46</v>
      </c>
      <c r="O181" s="77"/>
      <c r="P181" s="213">
        <f>O181*H181</f>
        <v>0</v>
      </c>
      <c r="Q181" s="213">
        <v>0</v>
      </c>
      <c r="R181" s="213">
        <f>Q181*H181</f>
        <v>0</v>
      </c>
      <c r="S181" s="213">
        <v>0</v>
      </c>
      <c r="T181" s="214">
        <f>S181*H181</f>
        <v>0</v>
      </c>
      <c r="AR181" s="15" t="s">
        <v>177</v>
      </c>
      <c r="AT181" s="15" t="s">
        <v>172</v>
      </c>
      <c r="AU181" s="15" t="s">
        <v>85</v>
      </c>
      <c r="AY181" s="15" t="s">
        <v>170</v>
      </c>
      <c r="BE181" s="215">
        <f>IF(N181="základní",J181,0)</f>
        <v>0</v>
      </c>
      <c r="BF181" s="215">
        <f>IF(N181="snížená",J181,0)</f>
        <v>0</v>
      </c>
      <c r="BG181" s="215">
        <f>IF(N181="zákl. přenesená",J181,0)</f>
        <v>0</v>
      </c>
      <c r="BH181" s="215">
        <f>IF(N181="sníž. přenesená",J181,0)</f>
        <v>0</v>
      </c>
      <c r="BI181" s="215">
        <f>IF(N181="nulová",J181,0)</f>
        <v>0</v>
      </c>
      <c r="BJ181" s="15" t="s">
        <v>83</v>
      </c>
      <c r="BK181" s="215">
        <f>ROUND(I181*H181,2)</f>
        <v>0</v>
      </c>
      <c r="BL181" s="15" t="s">
        <v>177</v>
      </c>
      <c r="BM181" s="15" t="s">
        <v>936</v>
      </c>
    </row>
    <row r="182" s="1" customFormat="1" ht="16.5" customHeight="1">
      <c r="B182" s="36"/>
      <c r="C182" s="204" t="s">
        <v>518</v>
      </c>
      <c r="D182" s="204" t="s">
        <v>172</v>
      </c>
      <c r="E182" s="205" t="s">
        <v>937</v>
      </c>
      <c r="F182" s="206" t="s">
        <v>938</v>
      </c>
      <c r="G182" s="207" t="s">
        <v>819</v>
      </c>
      <c r="H182" s="208">
        <v>4</v>
      </c>
      <c r="I182" s="209"/>
      <c r="J182" s="210">
        <f>ROUND(I182*H182,2)</f>
        <v>0</v>
      </c>
      <c r="K182" s="206" t="s">
        <v>1</v>
      </c>
      <c r="L182" s="41"/>
      <c r="M182" s="211" t="s">
        <v>1</v>
      </c>
      <c r="N182" s="212" t="s">
        <v>46</v>
      </c>
      <c r="O182" s="77"/>
      <c r="P182" s="213">
        <f>O182*H182</f>
        <v>0</v>
      </c>
      <c r="Q182" s="213">
        <v>0</v>
      </c>
      <c r="R182" s="213">
        <f>Q182*H182</f>
        <v>0</v>
      </c>
      <c r="S182" s="213">
        <v>0</v>
      </c>
      <c r="T182" s="214">
        <f>S182*H182</f>
        <v>0</v>
      </c>
      <c r="AR182" s="15" t="s">
        <v>177</v>
      </c>
      <c r="AT182" s="15" t="s">
        <v>172</v>
      </c>
      <c r="AU182" s="15" t="s">
        <v>85</v>
      </c>
      <c r="AY182" s="15" t="s">
        <v>170</v>
      </c>
      <c r="BE182" s="215">
        <f>IF(N182="základní",J182,0)</f>
        <v>0</v>
      </c>
      <c r="BF182" s="215">
        <f>IF(N182="snížená",J182,0)</f>
        <v>0</v>
      </c>
      <c r="BG182" s="215">
        <f>IF(N182="zákl. přenesená",J182,0)</f>
        <v>0</v>
      </c>
      <c r="BH182" s="215">
        <f>IF(N182="sníž. přenesená",J182,0)</f>
        <v>0</v>
      </c>
      <c r="BI182" s="215">
        <f>IF(N182="nulová",J182,0)</f>
        <v>0</v>
      </c>
      <c r="BJ182" s="15" t="s">
        <v>83</v>
      </c>
      <c r="BK182" s="215">
        <f>ROUND(I182*H182,2)</f>
        <v>0</v>
      </c>
      <c r="BL182" s="15" t="s">
        <v>177</v>
      </c>
      <c r="BM182" s="15" t="s">
        <v>939</v>
      </c>
    </row>
    <row r="183" s="1" customFormat="1" ht="16.5" customHeight="1">
      <c r="B183" s="36"/>
      <c r="C183" s="204" t="s">
        <v>526</v>
      </c>
      <c r="D183" s="204" t="s">
        <v>172</v>
      </c>
      <c r="E183" s="205" t="s">
        <v>940</v>
      </c>
      <c r="F183" s="206" t="s">
        <v>824</v>
      </c>
      <c r="G183" s="207" t="s">
        <v>825</v>
      </c>
      <c r="H183" s="208">
        <v>3</v>
      </c>
      <c r="I183" s="209"/>
      <c r="J183" s="210">
        <f>ROUND(I183*H183,2)</f>
        <v>0</v>
      </c>
      <c r="K183" s="206" t="s">
        <v>1</v>
      </c>
      <c r="L183" s="41"/>
      <c r="M183" s="211" t="s">
        <v>1</v>
      </c>
      <c r="N183" s="212" t="s">
        <v>46</v>
      </c>
      <c r="O183" s="77"/>
      <c r="P183" s="213">
        <f>O183*H183</f>
        <v>0</v>
      </c>
      <c r="Q183" s="213">
        <v>0</v>
      </c>
      <c r="R183" s="213">
        <f>Q183*H183</f>
        <v>0</v>
      </c>
      <c r="S183" s="213">
        <v>0</v>
      </c>
      <c r="T183" s="214">
        <f>S183*H183</f>
        <v>0</v>
      </c>
      <c r="AR183" s="15" t="s">
        <v>177</v>
      </c>
      <c r="AT183" s="15" t="s">
        <v>172</v>
      </c>
      <c r="AU183" s="15" t="s">
        <v>85</v>
      </c>
      <c r="AY183" s="15" t="s">
        <v>170</v>
      </c>
      <c r="BE183" s="215">
        <f>IF(N183="základní",J183,0)</f>
        <v>0</v>
      </c>
      <c r="BF183" s="215">
        <f>IF(N183="snížená",J183,0)</f>
        <v>0</v>
      </c>
      <c r="BG183" s="215">
        <f>IF(N183="zákl. přenesená",J183,0)</f>
        <v>0</v>
      </c>
      <c r="BH183" s="215">
        <f>IF(N183="sníž. přenesená",J183,0)</f>
        <v>0</v>
      </c>
      <c r="BI183" s="215">
        <f>IF(N183="nulová",J183,0)</f>
        <v>0</v>
      </c>
      <c r="BJ183" s="15" t="s">
        <v>83</v>
      </c>
      <c r="BK183" s="215">
        <f>ROUND(I183*H183,2)</f>
        <v>0</v>
      </c>
      <c r="BL183" s="15" t="s">
        <v>177</v>
      </c>
      <c r="BM183" s="15" t="s">
        <v>941</v>
      </c>
    </row>
    <row r="184" s="1" customFormat="1" ht="16.5" customHeight="1">
      <c r="B184" s="36"/>
      <c r="C184" s="204" t="s">
        <v>532</v>
      </c>
      <c r="D184" s="204" t="s">
        <v>172</v>
      </c>
      <c r="E184" s="205" t="s">
        <v>942</v>
      </c>
      <c r="F184" s="206" t="s">
        <v>831</v>
      </c>
      <c r="G184" s="207" t="s">
        <v>825</v>
      </c>
      <c r="H184" s="208">
        <v>3</v>
      </c>
      <c r="I184" s="209"/>
      <c r="J184" s="210">
        <f>ROUND(I184*H184,2)</f>
        <v>0</v>
      </c>
      <c r="K184" s="206" t="s">
        <v>1</v>
      </c>
      <c r="L184" s="41"/>
      <c r="M184" s="211" t="s">
        <v>1</v>
      </c>
      <c r="N184" s="212" t="s">
        <v>46</v>
      </c>
      <c r="O184" s="77"/>
      <c r="P184" s="213">
        <f>O184*H184</f>
        <v>0</v>
      </c>
      <c r="Q184" s="213">
        <v>0</v>
      </c>
      <c r="R184" s="213">
        <f>Q184*H184</f>
        <v>0</v>
      </c>
      <c r="S184" s="213">
        <v>0</v>
      </c>
      <c r="T184" s="214">
        <f>S184*H184</f>
        <v>0</v>
      </c>
      <c r="AR184" s="15" t="s">
        <v>177</v>
      </c>
      <c r="AT184" s="15" t="s">
        <v>172</v>
      </c>
      <c r="AU184" s="15" t="s">
        <v>85</v>
      </c>
      <c r="AY184" s="15" t="s">
        <v>170</v>
      </c>
      <c r="BE184" s="215">
        <f>IF(N184="základní",J184,0)</f>
        <v>0</v>
      </c>
      <c r="BF184" s="215">
        <f>IF(N184="snížená",J184,0)</f>
        <v>0</v>
      </c>
      <c r="BG184" s="215">
        <f>IF(N184="zákl. přenesená",J184,0)</f>
        <v>0</v>
      </c>
      <c r="BH184" s="215">
        <f>IF(N184="sníž. přenesená",J184,0)</f>
        <v>0</v>
      </c>
      <c r="BI184" s="215">
        <f>IF(N184="nulová",J184,0)</f>
        <v>0</v>
      </c>
      <c r="BJ184" s="15" t="s">
        <v>83</v>
      </c>
      <c r="BK184" s="215">
        <f>ROUND(I184*H184,2)</f>
        <v>0</v>
      </c>
      <c r="BL184" s="15" t="s">
        <v>177</v>
      </c>
      <c r="BM184" s="15" t="s">
        <v>943</v>
      </c>
    </row>
    <row r="185" s="1" customFormat="1" ht="16.5" customHeight="1">
      <c r="B185" s="36"/>
      <c r="C185" s="204" t="s">
        <v>542</v>
      </c>
      <c r="D185" s="204" t="s">
        <v>172</v>
      </c>
      <c r="E185" s="205" t="s">
        <v>944</v>
      </c>
      <c r="F185" s="206" t="s">
        <v>864</v>
      </c>
      <c r="G185" s="207" t="s">
        <v>206</v>
      </c>
      <c r="H185" s="208">
        <v>10</v>
      </c>
      <c r="I185" s="209"/>
      <c r="J185" s="210">
        <f>ROUND(I185*H185,2)</f>
        <v>0</v>
      </c>
      <c r="K185" s="206" t="s">
        <v>1</v>
      </c>
      <c r="L185" s="41"/>
      <c r="M185" s="211" t="s">
        <v>1</v>
      </c>
      <c r="N185" s="212" t="s">
        <v>46</v>
      </c>
      <c r="O185" s="77"/>
      <c r="P185" s="213">
        <f>O185*H185</f>
        <v>0</v>
      </c>
      <c r="Q185" s="213">
        <v>0</v>
      </c>
      <c r="R185" s="213">
        <f>Q185*H185</f>
        <v>0</v>
      </c>
      <c r="S185" s="213">
        <v>0</v>
      </c>
      <c r="T185" s="214">
        <f>S185*H185</f>
        <v>0</v>
      </c>
      <c r="AR185" s="15" t="s">
        <v>177</v>
      </c>
      <c r="AT185" s="15" t="s">
        <v>172</v>
      </c>
      <c r="AU185" s="15" t="s">
        <v>85</v>
      </c>
      <c r="AY185" s="15" t="s">
        <v>170</v>
      </c>
      <c r="BE185" s="215">
        <f>IF(N185="základní",J185,0)</f>
        <v>0</v>
      </c>
      <c r="BF185" s="215">
        <f>IF(N185="snížená",J185,0)</f>
        <v>0</v>
      </c>
      <c r="BG185" s="215">
        <f>IF(N185="zákl. přenesená",J185,0)</f>
        <v>0</v>
      </c>
      <c r="BH185" s="215">
        <f>IF(N185="sníž. přenesená",J185,0)</f>
        <v>0</v>
      </c>
      <c r="BI185" s="215">
        <f>IF(N185="nulová",J185,0)</f>
        <v>0</v>
      </c>
      <c r="BJ185" s="15" t="s">
        <v>83</v>
      </c>
      <c r="BK185" s="215">
        <f>ROUND(I185*H185,2)</f>
        <v>0</v>
      </c>
      <c r="BL185" s="15" t="s">
        <v>177</v>
      </c>
      <c r="BM185" s="15" t="s">
        <v>945</v>
      </c>
    </row>
    <row r="186" s="1" customFormat="1" ht="16.5" customHeight="1">
      <c r="B186" s="36"/>
      <c r="C186" s="204" t="s">
        <v>548</v>
      </c>
      <c r="D186" s="204" t="s">
        <v>172</v>
      </c>
      <c r="E186" s="205" t="s">
        <v>946</v>
      </c>
      <c r="F186" s="206" t="s">
        <v>866</v>
      </c>
      <c r="G186" s="207" t="s">
        <v>175</v>
      </c>
      <c r="H186" s="208">
        <v>12</v>
      </c>
      <c r="I186" s="209"/>
      <c r="J186" s="210">
        <f>ROUND(I186*H186,2)</f>
        <v>0</v>
      </c>
      <c r="K186" s="206" t="s">
        <v>1</v>
      </c>
      <c r="L186" s="41"/>
      <c r="M186" s="211" t="s">
        <v>1</v>
      </c>
      <c r="N186" s="212" t="s">
        <v>46</v>
      </c>
      <c r="O186" s="77"/>
      <c r="P186" s="213">
        <f>O186*H186</f>
        <v>0</v>
      </c>
      <c r="Q186" s="213">
        <v>0</v>
      </c>
      <c r="R186" s="213">
        <f>Q186*H186</f>
        <v>0</v>
      </c>
      <c r="S186" s="213">
        <v>0</v>
      </c>
      <c r="T186" s="214">
        <f>S186*H186</f>
        <v>0</v>
      </c>
      <c r="AR186" s="15" t="s">
        <v>177</v>
      </c>
      <c r="AT186" s="15" t="s">
        <v>172</v>
      </c>
      <c r="AU186" s="15" t="s">
        <v>85</v>
      </c>
      <c r="AY186" s="15" t="s">
        <v>170</v>
      </c>
      <c r="BE186" s="215">
        <f>IF(N186="základní",J186,0)</f>
        <v>0</v>
      </c>
      <c r="BF186" s="215">
        <f>IF(N186="snížená",J186,0)</f>
        <v>0</v>
      </c>
      <c r="BG186" s="215">
        <f>IF(N186="zákl. přenesená",J186,0)</f>
        <v>0</v>
      </c>
      <c r="BH186" s="215">
        <f>IF(N186="sníž. přenesená",J186,0)</f>
        <v>0</v>
      </c>
      <c r="BI186" s="215">
        <f>IF(N186="nulová",J186,0)</f>
        <v>0</v>
      </c>
      <c r="BJ186" s="15" t="s">
        <v>83</v>
      </c>
      <c r="BK186" s="215">
        <f>ROUND(I186*H186,2)</f>
        <v>0</v>
      </c>
      <c r="BL186" s="15" t="s">
        <v>177</v>
      </c>
      <c r="BM186" s="15" t="s">
        <v>947</v>
      </c>
    </row>
    <row r="187" s="1" customFormat="1" ht="16.5" customHeight="1">
      <c r="B187" s="36"/>
      <c r="C187" s="204" t="s">
        <v>553</v>
      </c>
      <c r="D187" s="204" t="s">
        <v>172</v>
      </c>
      <c r="E187" s="205" t="s">
        <v>948</v>
      </c>
      <c r="F187" s="206" t="s">
        <v>868</v>
      </c>
      <c r="G187" s="207" t="s">
        <v>206</v>
      </c>
      <c r="H187" s="208">
        <v>10</v>
      </c>
      <c r="I187" s="209"/>
      <c r="J187" s="210">
        <f>ROUND(I187*H187,2)</f>
        <v>0</v>
      </c>
      <c r="K187" s="206" t="s">
        <v>1</v>
      </c>
      <c r="L187" s="41"/>
      <c r="M187" s="211" t="s">
        <v>1</v>
      </c>
      <c r="N187" s="212" t="s">
        <v>46</v>
      </c>
      <c r="O187" s="77"/>
      <c r="P187" s="213">
        <f>O187*H187</f>
        <v>0</v>
      </c>
      <c r="Q187" s="213">
        <v>0</v>
      </c>
      <c r="R187" s="213">
        <f>Q187*H187</f>
        <v>0</v>
      </c>
      <c r="S187" s="213">
        <v>0</v>
      </c>
      <c r="T187" s="214">
        <f>S187*H187</f>
        <v>0</v>
      </c>
      <c r="AR187" s="15" t="s">
        <v>177</v>
      </c>
      <c r="AT187" s="15" t="s">
        <v>172</v>
      </c>
      <c r="AU187" s="15" t="s">
        <v>85</v>
      </c>
      <c r="AY187" s="15" t="s">
        <v>170</v>
      </c>
      <c r="BE187" s="215">
        <f>IF(N187="základní",J187,0)</f>
        <v>0</v>
      </c>
      <c r="BF187" s="215">
        <f>IF(N187="snížená",J187,0)</f>
        <v>0</v>
      </c>
      <c r="BG187" s="215">
        <f>IF(N187="zákl. přenesená",J187,0)</f>
        <v>0</v>
      </c>
      <c r="BH187" s="215">
        <f>IF(N187="sníž. přenesená",J187,0)</f>
        <v>0</v>
      </c>
      <c r="BI187" s="215">
        <f>IF(N187="nulová",J187,0)</f>
        <v>0</v>
      </c>
      <c r="BJ187" s="15" t="s">
        <v>83</v>
      </c>
      <c r="BK187" s="215">
        <f>ROUND(I187*H187,2)</f>
        <v>0</v>
      </c>
      <c r="BL187" s="15" t="s">
        <v>177</v>
      </c>
      <c r="BM187" s="15" t="s">
        <v>949</v>
      </c>
    </row>
    <row r="188" s="10" customFormat="1" ht="22.8" customHeight="1">
      <c r="B188" s="188"/>
      <c r="C188" s="189"/>
      <c r="D188" s="190" t="s">
        <v>74</v>
      </c>
      <c r="E188" s="202" t="s">
        <v>246</v>
      </c>
      <c r="F188" s="202" t="s">
        <v>835</v>
      </c>
      <c r="G188" s="189"/>
      <c r="H188" s="189"/>
      <c r="I188" s="192"/>
      <c r="J188" s="203">
        <f>BK188</f>
        <v>0</v>
      </c>
      <c r="K188" s="189"/>
      <c r="L188" s="194"/>
      <c r="M188" s="195"/>
      <c r="N188" s="196"/>
      <c r="O188" s="196"/>
      <c r="P188" s="197">
        <f>SUM(P189:P200)</f>
        <v>0</v>
      </c>
      <c r="Q188" s="196"/>
      <c r="R188" s="197">
        <f>SUM(R189:R200)</f>
        <v>0</v>
      </c>
      <c r="S188" s="196"/>
      <c r="T188" s="198">
        <f>SUM(T189:T200)</f>
        <v>0</v>
      </c>
      <c r="AR188" s="199" t="s">
        <v>83</v>
      </c>
      <c r="AT188" s="200" t="s">
        <v>74</v>
      </c>
      <c r="AU188" s="200" t="s">
        <v>83</v>
      </c>
      <c r="AY188" s="199" t="s">
        <v>170</v>
      </c>
      <c r="BK188" s="201">
        <f>SUM(BK189:BK200)</f>
        <v>0</v>
      </c>
    </row>
    <row r="189" s="1" customFormat="1" ht="16.5" customHeight="1">
      <c r="B189" s="36"/>
      <c r="C189" s="204" t="s">
        <v>557</v>
      </c>
      <c r="D189" s="204" t="s">
        <v>172</v>
      </c>
      <c r="E189" s="205" t="s">
        <v>950</v>
      </c>
      <c r="F189" s="206" t="s">
        <v>851</v>
      </c>
      <c r="G189" s="207" t="s">
        <v>852</v>
      </c>
      <c r="H189" s="208">
        <v>5</v>
      </c>
      <c r="I189" s="209"/>
      <c r="J189" s="210">
        <f>ROUND(I189*H189,2)</f>
        <v>0</v>
      </c>
      <c r="K189" s="206" t="s">
        <v>1</v>
      </c>
      <c r="L189" s="41"/>
      <c r="M189" s="211" t="s">
        <v>1</v>
      </c>
      <c r="N189" s="212" t="s">
        <v>46</v>
      </c>
      <c r="O189" s="77"/>
      <c r="P189" s="213">
        <f>O189*H189</f>
        <v>0</v>
      </c>
      <c r="Q189" s="213">
        <v>0</v>
      </c>
      <c r="R189" s="213">
        <f>Q189*H189</f>
        <v>0</v>
      </c>
      <c r="S189" s="213">
        <v>0</v>
      </c>
      <c r="T189" s="214">
        <f>S189*H189</f>
        <v>0</v>
      </c>
      <c r="AR189" s="15" t="s">
        <v>177</v>
      </c>
      <c r="AT189" s="15" t="s">
        <v>172</v>
      </c>
      <c r="AU189" s="15" t="s">
        <v>85</v>
      </c>
      <c r="AY189" s="15" t="s">
        <v>170</v>
      </c>
      <c r="BE189" s="215">
        <f>IF(N189="základní",J189,0)</f>
        <v>0</v>
      </c>
      <c r="BF189" s="215">
        <f>IF(N189="snížená",J189,0)</f>
        <v>0</v>
      </c>
      <c r="BG189" s="215">
        <f>IF(N189="zákl. přenesená",J189,0)</f>
        <v>0</v>
      </c>
      <c r="BH189" s="215">
        <f>IF(N189="sníž. přenesená",J189,0)</f>
        <v>0</v>
      </c>
      <c r="BI189" s="215">
        <f>IF(N189="nulová",J189,0)</f>
        <v>0</v>
      </c>
      <c r="BJ189" s="15" t="s">
        <v>83</v>
      </c>
      <c r="BK189" s="215">
        <f>ROUND(I189*H189,2)</f>
        <v>0</v>
      </c>
      <c r="BL189" s="15" t="s">
        <v>177</v>
      </c>
      <c r="BM189" s="15" t="s">
        <v>951</v>
      </c>
    </row>
    <row r="190" s="1" customFormat="1" ht="16.5" customHeight="1">
      <c r="B190" s="36"/>
      <c r="C190" s="204" t="s">
        <v>561</v>
      </c>
      <c r="D190" s="204" t="s">
        <v>172</v>
      </c>
      <c r="E190" s="205" t="s">
        <v>952</v>
      </c>
      <c r="F190" s="206" t="s">
        <v>856</v>
      </c>
      <c r="G190" s="207" t="s">
        <v>852</v>
      </c>
      <c r="H190" s="208">
        <v>5</v>
      </c>
      <c r="I190" s="209"/>
      <c r="J190" s="210">
        <f>ROUND(I190*H190,2)</f>
        <v>0</v>
      </c>
      <c r="K190" s="206" t="s">
        <v>1</v>
      </c>
      <c r="L190" s="41"/>
      <c r="M190" s="211" t="s">
        <v>1</v>
      </c>
      <c r="N190" s="212" t="s">
        <v>46</v>
      </c>
      <c r="O190" s="77"/>
      <c r="P190" s="213">
        <f>O190*H190</f>
        <v>0</v>
      </c>
      <c r="Q190" s="213">
        <v>0</v>
      </c>
      <c r="R190" s="213">
        <f>Q190*H190</f>
        <v>0</v>
      </c>
      <c r="S190" s="213">
        <v>0</v>
      </c>
      <c r="T190" s="214">
        <f>S190*H190</f>
        <v>0</v>
      </c>
      <c r="AR190" s="15" t="s">
        <v>177</v>
      </c>
      <c r="AT190" s="15" t="s">
        <v>172</v>
      </c>
      <c r="AU190" s="15" t="s">
        <v>85</v>
      </c>
      <c r="AY190" s="15" t="s">
        <v>170</v>
      </c>
      <c r="BE190" s="215">
        <f>IF(N190="základní",J190,0)</f>
        <v>0</v>
      </c>
      <c r="BF190" s="215">
        <f>IF(N190="snížená",J190,0)</f>
        <v>0</v>
      </c>
      <c r="BG190" s="215">
        <f>IF(N190="zákl. přenesená",J190,0)</f>
        <v>0</v>
      </c>
      <c r="BH190" s="215">
        <f>IF(N190="sníž. přenesená",J190,0)</f>
        <v>0</v>
      </c>
      <c r="BI190" s="215">
        <f>IF(N190="nulová",J190,0)</f>
        <v>0</v>
      </c>
      <c r="BJ190" s="15" t="s">
        <v>83</v>
      </c>
      <c r="BK190" s="215">
        <f>ROUND(I190*H190,2)</f>
        <v>0</v>
      </c>
      <c r="BL190" s="15" t="s">
        <v>177</v>
      </c>
      <c r="BM190" s="15" t="s">
        <v>953</v>
      </c>
    </row>
    <row r="191" s="1" customFormat="1" ht="16.5" customHeight="1">
      <c r="B191" s="36"/>
      <c r="C191" s="204" t="s">
        <v>567</v>
      </c>
      <c r="D191" s="204" t="s">
        <v>172</v>
      </c>
      <c r="E191" s="205" t="s">
        <v>954</v>
      </c>
      <c r="F191" s="206" t="s">
        <v>840</v>
      </c>
      <c r="G191" s="207" t="s">
        <v>819</v>
      </c>
      <c r="H191" s="208">
        <v>3</v>
      </c>
      <c r="I191" s="209"/>
      <c r="J191" s="210">
        <f>ROUND(I191*H191,2)</f>
        <v>0</v>
      </c>
      <c r="K191" s="206" t="s">
        <v>1</v>
      </c>
      <c r="L191" s="41"/>
      <c r="M191" s="211" t="s">
        <v>1</v>
      </c>
      <c r="N191" s="212" t="s">
        <v>46</v>
      </c>
      <c r="O191" s="77"/>
      <c r="P191" s="213">
        <f>O191*H191</f>
        <v>0</v>
      </c>
      <c r="Q191" s="213">
        <v>0</v>
      </c>
      <c r="R191" s="213">
        <f>Q191*H191</f>
        <v>0</v>
      </c>
      <c r="S191" s="213">
        <v>0</v>
      </c>
      <c r="T191" s="214">
        <f>S191*H191</f>
        <v>0</v>
      </c>
      <c r="AR191" s="15" t="s">
        <v>177</v>
      </c>
      <c r="AT191" s="15" t="s">
        <v>172</v>
      </c>
      <c r="AU191" s="15" t="s">
        <v>85</v>
      </c>
      <c r="AY191" s="15" t="s">
        <v>170</v>
      </c>
      <c r="BE191" s="215">
        <f>IF(N191="základní",J191,0)</f>
        <v>0</v>
      </c>
      <c r="BF191" s="215">
        <f>IF(N191="snížená",J191,0)</f>
        <v>0</v>
      </c>
      <c r="BG191" s="215">
        <f>IF(N191="zákl. přenesená",J191,0)</f>
        <v>0</v>
      </c>
      <c r="BH191" s="215">
        <f>IF(N191="sníž. přenesená",J191,0)</f>
        <v>0</v>
      </c>
      <c r="BI191" s="215">
        <f>IF(N191="nulová",J191,0)</f>
        <v>0</v>
      </c>
      <c r="BJ191" s="15" t="s">
        <v>83</v>
      </c>
      <c r="BK191" s="215">
        <f>ROUND(I191*H191,2)</f>
        <v>0</v>
      </c>
      <c r="BL191" s="15" t="s">
        <v>177</v>
      </c>
      <c r="BM191" s="15" t="s">
        <v>955</v>
      </c>
    </row>
    <row r="192" s="1" customFormat="1" ht="16.5" customHeight="1">
      <c r="B192" s="36"/>
      <c r="C192" s="204" t="s">
        <v>576</v>
      </c>
      <c r="D192" s="204" t="s">
        <v>172</v>
      </c>
      <c r="E192" s="205" t="s">
        <v>956</v>
      </c>
      <c r="F192" s="206" t="s">
        <v>834</v>
      </c>
      <c r="G192" s="207" t="s">
        <v>819</v>
      </c>
      <c r="H192" s="208">
        <v>2</v>
      </c>
      <c r="I192" s="209"/>
      <c r="J192" s="210">
        <f>ROUND(I192*H192,2)</f>
        <v>0</v>
      </c>
      <c r="K192" s="206" t="s">
        <v>1</v>
      </c>
      <c r="L192" s="41"/>
      <c r="M192" s="211" t="s">
        <v>1</v>
      </c>
      <c r="N192" s="212" t="s">
        <v>46</v>
      </c>
      <c r="O192" s="77"/>
      <c r="P192" s="213">
        <f>O192*H192</f>
        <v>0</v>
      </c>
      <c r="Q192" s="213">
        <v>0</v>
      </c>
      <c r="R192" s="213">
        <f>Q192*H192</f>
        <v>0</v>
      </c>
      <c r="S192" s="213">
        <v>0</v>
      </c>
      <c r="T192" s="214">
        <f>S192*H192</f>
        <v>0</v>
      </c>
      <c r="AR192" s="15" t="s">
        <v>177</v>
      </c>
      <c r="AT192" s="15" t="s">
        <v>172</v>
      </c>
      <c r="AU192" s="15" t="s">
        <v>85</v>
      </c>
      <c r="AY192" s="15" t="s">
        <v>170</v>
      </c>
      <c r="BE192" s="215">
        <f>IF(N192="základní",J192,0)</f>
        <v>0</v>
      </c>
      <c r="BF192" s="215">
        <f>IF(N192="snížená",J192,0)</f>
        <v>0</v>
      </c>
      <c r="BG192" s="215">
        <f>IF(N192="zákl. přenesená",J192,0)</f>
        <v>0</v>
      </c>
      <c r="BH192" s="215">
        <f>IF(N192="sníž. přenesená",J192,0)</f>
        <v>0</v>
      </c>
      <c r="BI192" s="215">
        <f>IF(N192="nulová",J192,0)</f>
        <v>0</v>
      </c>
      <c r="BJ192" s="15" t="s">
        <v>83</v>
      </c>
      <c r="BK192" s="215">
        <f>ROUND(I192*H192,2)</f>
        <v>0</v>
      </c>
      <c r="BL192" s="15" t="s">
        <v>177</v>
      </c>
      <c r="BM192" s="15" t="s">
        <v>957</v>
      </c>
    </row>
    <row r="193" s="1" customFormat="1" ht="16.5" customHeight="1">
      <c r="B193" s="36"/>
      <c r="C193" s="204" t="s">
        <v>580</v>
      </c>
      <c r="D193" s="204" t="s">
        <v>172</v>
      </c>
      <c r="E193" s="205" t="s">
        <v>958</v>
      </c>
      <c r="F193" s="206" t="s">
        <v>871</v>
      </c>
      <c r="G193" s="207" t="s">
        <v>819</v>
      </c>
      <c r="H193" s="208">
        <v>1</v>
      </c>
      <c r="I193" s="209"/>
      <c r="J193" s="210">
        <f>ROUND(I193*H193,2)</f>
        <v>0</v>
      </c>
      <c r="K193" s="206" t="s">
        <v>1</v>
      </c>
      <c r="L193" s="41"/>
      <c r="M193" s="211" t="s">
        <v>1</v>
      </c>
      <c r="N193" s="212" t="s">
        <v>46</v>
      </c>
      <c r="O193" s="77"/>
      <c r="P193" s="213">
        <f>O193*H193</f>
        <v>0</v>
      </c>
      <c r="Q193" s="213">
        <v>0</v>
      </c>
      <c r="R193" s="213">
        <f>Q193*H193</f>
        <v>0</v>
      </c>
      <c r="S193" s="213">
        <v>0</v>
      </c>
      <c r="T193" s="214">
        <f>S193*H193</f>
        <v>0</v>
      </c>
      <c r="AR193" s="15" t="s">
        <v>177</v>
      </c>
      <c r="AT193" s="15" t="s">
        <v>172</v>
      </c>
      <c r="AU193" s="15" t="s">
        <v>85</v>
      </c>
      <c r="AY193" s="15" t="s">
        <v>170</v>
      </c>
      <c r="BE193" s="215">
        <f>IF(N193="základní",J193,0)</f>
        <v>0</v>
      </c>
      <c r="BF193" s="215">
        <f>IF(N193="snížená",J193,0)</f>
        <v>0</v>
      </c>
      <c r="BG193" s="215">
        <f>IF(N193="zákl. přenesená",J193,0)</f>
        <v>0</v>
      </c>
      <c r="BH193" s="215">
        <f>IF(N193="sníž. přenesená",J193,0)</f>
        <v>0</v>
      </c>
      <c r="BI193" s="215">
        <f>IF(N193="nulová",J193,0)</f>
        <v>0</v>
      </c>
      <c r="BJ193" s="15" t="s">
        <v>83</v>
      </c>
      <c r="BK193" s="215">
        <f>ROUND(I193*H193,2)</f>
        <v>0</v>
      </c>
      <c r="BL193" s="15" t="s">
        <v>177</v>
      </c>
      <c r="BM193" s="15" t="s">
        <v>959</v>
      </c>
    </row>
    <row r="194" s="1" customFormat="1" ht="16.5" customHeight="1">
      <c r="B194" s="36"/>
      <c r="C194" s="204" t="s">
        <v>960</v>
      </c>
      <c r="D194" s="204" t="s">
        <v>172</v>
      </c>
      <c r="E194" s="205" t="s">
        <v>961</v>
      </c>
      <c r="F194" s="206" t="s">
        <v>860</v>
      </c>
      <c r="G194" s="207" t="s">
        <v>852</v>
      </c>
      <c r="H194" s="208">
        <v>5</v>
      </c>
      <c r="I194" s="209"/>
      <c r="J194" s="210">
        <f>ROUND(I194*H194,2)</f>
        <v>0</v>
      </c>
      <c r="K194" s="206" t="s">
        <v>1</v>
      </c>
      <c r="L194" s="41"/>
      <c r="M194" s="211" t="s">
        <v>1</v>
      </c>
      <c r="N194" s="212" t="s">
        <v>46</v>
      </c>
      <c r="O194" s="77"/>
      <c r="P194" s="213">
        <f>O194*H194</f>
        <v>0</v>
      </c>
      <c r="Q194" s="213">
        <v>0</v>
      </c>
      <c r="R194" s="213">
        <f>Q194*H194</f>
        <v>0</v>
      </c>
      <c r="S194" s="213">
        <v>0</v>
      </c>
      <c r="T194" s="214">
        <f>S194*H194</f>
        <v>0</v>
      </c>
      <c r="AR194" s="15" t="s">
        <v>177</v>
      </c>
      <c r="AT194" s="15" t="s">
        <v>172</v>
      </c>
      <c r="AU194" s="15" t="s">
        <v>85</v>
      </c>
      <c r="AY194" s="15" t="s">
        <v>170</v>
      </c>
      <c r="BE194" s="215">
        <f>IF(N194="základní",J194,0)</f>
        <v>0</v>
      </c>
      <c r="BF194" s="215">
        <f>IF(N194="snížená",J194,0)</f>
        <v>0</v>
      </c>
      <c r="BG194" s="215">
        <f>IF(N194="zákl. přenesená",J194,0)</f>
        <v>0</v>
      </c>
      <c r="BH194" s="215">
        <f>IF(N194="sníž. přenesená",J194,0)</f>
        <v>0</v>
      </c>
      <c r="BI194" s="215">
        <f>IF(N194="nulová",J194,0)</f>
        <v>0</v>
      </c>
      <c r="BJ194" s="15" t="s">
        <v>83</v>
      </c>
      <c r="BK194" s="215">
        <f>ROUND(I194*H194,2)</f>
        <v>0</v>
      </c>
      <c r="BL194" s="15" t="s">
        <v>177</v>
      </c>
      <c r="BM194" s="15" t="s">
        <v>962</v>
      </c>
    </row>
    <row r="195" s="1" customFormat="1" ht="16.5" customHeight="1">
      <c r="B195" s="36"/>
      <c r="C195" s="204" t="s">
        <v>883</v>
      </c>
      <c r="D195" s="204" t="s">
        <v>172</v>
      </c>
      <c r="E195" s="205" t="s">
        <v>963</v>
      </c>
      <c r="F195" s="206" t="s">
        <v>818</v>
      </c>
      <c r="G195" s="207" t="s">
        <v>819</v>
      </c>
      <c r="H195" s="208">
        <v>5</v>
      </c>
      <c r="I195" s="209"/>
      <c r="J195" s="210">
        <f>ROUND(I195*H195,2)</f>
        <v>0</v>
      </c>
      <c r="K195" s="206" t="s">
        <v>1</v>
      </c>
      <c r="L195" s="41"/>
      <c r="M195" s="211" t="s">
        <v>1</v>
      </c>
      <c r="N195" s="212" t="s">
        <v>46</v>
      </c>
      <c r="O195" s="77"/>
      <c r="P195" s="213">
        <f>O195*H195</f>
        <v>0</v>
      </c>
      <c r="Q195" s="213">
        <v>0</v>
      </c>
      <c r="R195" s="213">
        <f>Q195*H195</f>
        <v>0</v>
      </c>
      <c r="S195" s="213">
        <v>0</v>
      </c>
      <c r="T195" s="214">
        <f>S195*H195</f>
        <v>0</v>
      </c>
      <c r="AR195" s="15" t="s">
        <v>177</v>
      </c>
      <c r="AT195" s="15" t="s">
        <v>172</v>
      </c>
      <c r="AU195" s="15" t="s">
        <v>85</v>
      </c>
      <c r="AY195" s="15" t="s">
        <v>170</v>
      </c>
      <c r="BE195" s="215">
        <f>IF(N195="základní",J195,0)</f>
        <v>0</v>
      </c>
      <c r="BF195" s="215">
        <f>IF(N195="snížená",J195,0)</f>
        <v>0</v>
      </c>
      <c r="BG195" s="215">
        <f>IF(N195="zákl. přenesená",J195,0)</f>
        <v>0</v>
      </c>
      <c r="BH195" s="215">
        <f>IF(N195="sníž. přenesená",J195,0)</f>
        <v>0</v>
      </c>
      <c r="BI195" s="215">
        <f>IF(N195="nulová",J195,0)</f>
        <v>0</v>
      </c>
      <c r="BJ195" s="15" t="s">
        <v>83</v>
      </c>
      <c r="BK195" s="215">
        <f>ROUND(I195*H195,2)</f>
        <v>0</v>
      </c>
      <c r="BL195" s="15" t="s">
        <v>177</v>
      </c>
      <c r="BM195" s="15" t="s">
        <v>964</v>
      </c>
    </row>
    <row r="196" s="1" customFormat="1" ht="16.5" customHeight="1">
      <c r="B196" s="36"/>
      <c r="C196" s="204" t="s">
        <v>965</v>
      </c>
      <c r="D196" s="204" t="s">
        <v>172</v>
      </c>
      <c r="E196" s="205" t="s">
        <v>966</v>
      </c>
      <c r="F196" s="206" t="s">
        <v>831</v>
      </c>
      <c r="G196" s="207" t="s">
        <v>825</v>
      </c>
      <c r="H196" s="208">
        <v>2</v>
      </c>
      <c r="I196" s="209"/>
      <c r="J196" s="210">
        <f>ROUND(I196*H196,2)</f>
        <v>0</v>
      </c>
      <c r="K196" s="206" t="s">
        <v>1</v>
      </c>
      <c r="L196" s="41"/>
      <c r="M196" s="211" t="s">
        <v>1</v>
      </c>
      <c r="N196" s="212" t="s">
        <v>46</v>
      </c>
      <c r="O196" s="77"/>
      <c r="P196" s="213">
        <f>O196*H196</f>
        <v>0</v>
      </c>
      <c r="Q196" s="213">
        <v>0</v>
      </c>
      <c r="R196" s="213">
        <f>Q196*H196</f>
        <v>0</v>
      </c>
      <c r="S196" s="213">
        <v>0</v>
      </c>
      <c r="T196" s="214">
        <f>S196*H196</f>
        <v>0</v>
      </c>
      <c r="AR196" s="15" t="s">
        <v>177</v>
      </c>
      <c r="AT196" s="15" t="s">
        <v>172</v>
      </c>
      <c r="AU196" s="15" t="s">
        <v>85</v>
      </c>
      <c r="AY196" s="15" t="s">
        <v>170</v>
      </c>
      <c r="BE196" s="215">
        <f>IF(N196="základní",J196,0)</f>
        <v>0</v>
      </c>
      <c r="BF196" s="215">
        <f>IF(N196="snížená",J196,0)</f>
        <v>0</v>
      </c>
      <c r="BG196" s="215">
        <f>IF(N196="zákl. přenesená",J196,0)</f>
        <v>0</v>
      </c>
      <c r="BH196" s="215">
        <f>IF(N196="sníž. přenesená",J196,0)</f>
        <v>0</v>
      </c>
      <c r="BI196" s="215">
        <f>IF(N196="nulová",J196,0)</f>
        <v>0</v>
      </c>
      <c r="BJ196" s="15" t="s">
        <v>83</v>
      </c>
      <c r="BK196" s="215">
        <f>ROUND(I196*H196,2)</f>
        <v>0</v>
      </c>
      <c r="BL196" s="15" t="s">
        <v>177</v>
      </c>
      <c r="BM196" s="15" t="s">
        <v>967</v>
      </c>
    </row>
    <row r="197" s="1" customFormat="1" ht="16.5" customHeight="1">
      <c r="B197" s="36"/>
      <c r="C197" s="204" t="s">
        <v>885</v>
      </c>
      <c r="D197" s="204" t="s">
        <v>172</v>
      </c>
      <c r="E197" s="205" t="s">
        <v>968</v>
      </c>
      <c r="F197" s="206" t="s">
        <v>864</v>
      </c>
      <c r="G197" s="207" t="s">
        <v>206</v>
      </c>
      <c r="H197" s="208">
        <v>5</v>
      </c>
      <c r="I197" s="209"/>
      <c r="J197" s="210">
        <f>ROUND(I197*H197,2)</f>
        <v>0</v>
      </c>
      <c r="K197" s="206" t="s">
        <v>1</v>
      </c>
      <c r="L197" s="41"/>
      <c r="M197" s="211" t="s">
        <v>1</v>
      </c>
      <c r="N197" s="212" t="s">
        <v>46</v>
      </c>
      <c r="O197" s="77"/>
      <c r="P197" s="213">
        <f>O197*H197</f>
        <v>0</v>
      </c>
      <c r="Q197" s="213">
        <v>0</v>
      </c>
      <c r="R197" s="213">
        <f>Q197*H197</f>
        <v>0</v>
      </c>
      <c r="S197" s="213">
        <v>0</v>
      </c>
      <c r="T197" s="214">
        <f>S197*H197</f>
        <v>0</v>
      </c>
      <c r="AR197" s="15" t="s">
        <v>177</v>
      </c>
      <c r="AT197" s="15" t="s">
        <v>172</v>
      </c>
      <c r="AU197" s="15" t="s">
        <v>85</v>
      </c>
      <c r="AY197" s="15" t="s">
        <v>170</v>
      </c>
      <c r="BE197" s="215">
        <f>IF(N197="základní",J197,0)</f>
        <v>0</v>
      </c>
      <c r="BF197" s="215">
        <f>IF(N197="snížená",J197,0)</f>
        <v>0</v>
      </c>
      <c r="BG197" s="215">
        <f>IF(N197="zákl. přenesená",J197,0)</f>
        <v>0</v>
      </c>
      <c r="BH197" s="215">
        <f>IF(N197="sníž. přenesená",J197,0)</f>
        <v>0</v>
      </c>
      <c r="BI197" s="215">
        <f>IF(N197="nulová",J197,0)</f>
        <v>0</v>
      </c>
      <c r="BJ197" s="15" t="s">
        <v>83</v>
      </c>
      <c r="BK197" s="215">
        <f>ROUND(I197*H197,2)</f>
        <v>0</v>
      </c>
      <c r="BL197" s="15" t="s">
        <v>177</v>
      </c>
      <c r="BM197" s="15" t="s">
        <v>969</v>
      </c>
    </row>
    <row r="198" s="1" customFormat="1" ht="16.5" customHeight="1">
      <c r="B198" s="36"/>
      <c r="C198" s="204" t="s">
        <v>970</v>
      </c>
      <c r="D198" s="204" t="s">
        <v>172</v>
      </c>
      <c r="E198" s="205" t="s">
        <v>971</v>
      </c>
      <c r="F198" s="206" t="s">
        <v>866</v>
      </c>
      <c r="G198" s="207" t="s">
        <v>175</v>
      </c>
      <c r="H198" s="208">
        <v>10</v>
      </c>
      <c r="I198" s="209"/>
      <c r="J198" s="210">
        <f>ROUND(I198*H198,2)</f>
        <v>0</v>
      </c>
      <c r="K198" s="206" t="s">
        <v>1</v>
      </c>
      <c r="L198" s="41"/>
      <c r="M198" s="211" t="s">
        <v>1</v>
      </c>
      <c r="N198" s="212" t="s">
        <v>46</v>
      </c>
      <c r="O198" s="77"/>
      <c r="P198" s="213">
        <f>O198*H198</f>
        <v>0</v>
      </c>
      <c r="Q198" s="213">
        <v>0</v>
      </c>
      <c r="R198" s="213">
        <f>Q198*H198</f>
        <v>0</v>
      </c>
      <c r="S198" s="213">
        <v>0</v>
      </c>
      <c r="T198" s="214">
        <f>S198*H198</f>
        <v>0</v>
      </c>
      <c r="AR198" s="15" t="s">
        <v>177</v>
      </c>
      <c r="AT198" s="15" t="s">
        <v>172</v>
      </c>
      <c r="AU198" s="15" t="s">
        <v>85</v>
      </c>
      <c r="AY198" s="15" t="s">
        <v>170</v>
      </c>
      <c r="BE198" s="215">
        <f>IF(N198="základní",J198,0)</f>
        <v>0</v>
      </c>
      <c r="BF198" s="215">
        <f>IF(N198="snížená",J198,0)</f>
        <v>0</v>
      </c>
      <c r="BG198" s="215">
        <f>IF(N198="zákl. přenesená",J198,0)</f>
        <v>0</v>
      </c>
      <c r="BH198" s="215">
        <f>IF(N198="sníž. přenesená",J198,0)</f>
        <v>0</v>
      </c>
      <c r="BI198" s="215">
        <f>IF(N198="nulová",J198,0)</f>
        <v>0</v>
      </c>
      <c r="BJ198" s="15" t="s">
        <v>83</v>
      </c>
      <c r="BK198" s="215">
        <f>ROUND(I198*H198,2)</f>
        <v>0</v>
      </c>
      <c r="BL198" s="15" t="s">
        <v>177</v>
      </c>
      <c r="BM198" s="15" t="s">
        <v>972</v>
      </c>
    </row>
    <row r="199" s="1" customFormat="1" ht="16.5" customHeight="1">
      <c r="B199" s="36"/>
      <c r="C199" s="204" t="s">
        <v>888</v>
      </c>
      <c r="D199" s="204" t="s">
        <v>172</v>
      </c>
      <c r="E199" s="205" t="s">
        <v>973</v>
      </c>
      <c r="F199" s="206" t="s">
        <v>868</v>
      </c>
      <c r="G199" s="207" t="s">
        <v>206</v>
      </c>
      <c r="H199" s="208">
        <v>5</v>
      </c>
      <c r="I199" s="209"/>
      <c r="J199" s="210">
        <f>ROUND(I199*H199,2)</f>
        <v>0</v>
      </c>
      <c r="K199" s="206" t="s">
        <v>1</v>
      </c>
      <c r="L199" s="41"/>
      <c r="M199" s="211" t="s">
        <v>1</v>
      </c>
      <c r="N199" s="212" t="s">
        <v>46</v>
      </c>
      <c r="O199" s="77"/>
      <c r="P199" s="213">
        <f>O199*H199</f>
        <v>0</v>
      </c>
      <c r="Q199" s="213">
        <v>0</v>
      </c>
      <c r="R199" s="213">
        <f>Q199*H199</f>
        <v>0</v>
      </c>
      <c r="S199" s="213">
        <v>0</v>
      </c>
      <c r="T199" s="214">
        <f>S199*H199</f>
        <v>0</v>
      </c>
      <c r="AR199" s="15" t="s">
        <v>177</v>
      </c>
      <c r="AT199" s="15" t="s">
        <v>172</v>
      </c>
      <c r="AU199" s="15" t="s">
        <v>85</v>
      </c>
      <c r="AY199" s="15" t="s">
        <v>170</v>
      </c>
      <c r="BE199" s="215">
        <f>IF(N199="základní",J199,0)</f>
        <v>0</v>
      </c>
      <c r="BF199" s="215">
        <f>IF(N199="snížená",J199,0)</f>
        <v>0</v>
      </c>
      <c r="BG199" s="215">
        <f>IF(N199="zákl. přenesená",J199,0)</f>
        <v>0</v>
      </c>
      <c r="BH199" s="215">
        <f>IF(N199="sníž. přenesená",J199,0)</f>
        <v>0</v>
      </c>
      <c r="BI199" s="215">
        <f>IF(N199="nulová",J199,0)</f>
        <v>0</v>
      </c>
      <c r="BJ199" s="15" t="s">
        <v>83</v>
      </c>
      <c r="BK199" s="215">
        <f>ROUND(I199*H199,2)</f>
        <v>0</v>
      </c>
      <c r="BL199" s="15" t="s">
        <v>177</v>
      </c>
      <c r="BM199" s="15" t="s">
        <v>974</v>
      </c>
    </row>
    <row r="200" s="1" customFormat="1" ht="16.5" customHeight="1">
      <c r="B200" s="36"/>
      <c r="C200" s="204" t="s">
        <v>975</v>
      </c>
      <c r="D200" s="204" t="s">
        <v>172</v>
      </c>
      <c r="E200" s="205" t="s">
        <v>976</v>
      </c>
      <c r="F200" s="206" t="s">
        <v>821</v>
      </c>
      <c r="G200" s="207" t="s">
        <v>819</v>
      </c>
      <c r="H200" s="208">
        <v>2</v>
      </c>
      <c r="I200" s="209"/>
      <c r="J200" s="210">
        <f>ROUND(I200*H200,2)</f>
        <v>0</v>
      </c>
      <c r="K200" s="206" t="s">
        <v>1</v>
      </c>
      <c r="L200" s="41"/>
      <c r="M200" s="211" t="s">
        <v>1</v>
      </c>
      <c r="N200" s="212" t="s">
        <v>46</v>
      </c>
      <c r="O200" s="77"/>
      <c r="P200" s="213">
        <f>O200*H200</f>
        <v>0</v>
      </c>
      <c r="Q200" s="213">
        <v>0</v>
      </c>
      <c r="R200" s="213">
        <f>Q200*H200</f>
        <v>0</v>
      </c>
      <c r="S200" s="213">
        <v>0</v>
      </c>
      <c r="T200" s="214">
        <f>S200*H200</f>
        <v>0</v>
      </c>
      <c r="AR200" s="15" t="s">
        <v>177</v>
      </c>
      <c r="AT200" s="15" t="s">
        <v>172</v>
      </c>
      <c r="AU200" s="15" t="s">
        <v>85</v>
      </c>
      <c r="AY200" s="15" t="s">
        <v>170</v>
      </c>
      <c r="BE200" s="215">
        <f>IF(N200="základní",J200,0)</f>
        <v>0</v>
      </c>
      <c r="BF200" s="215">
        <f>IF(N200="snížená",J200,0)</f>
        <v>0</v>
      </c>
      <c r="BG200" s="215">
        <f>IF(N200="zákl. přenesená",J200,0)</f>
        <v>0</v>
      </c>
      <c r="BH200" s="215">
        <f>IF(N200="sníž. přenesená",J200,0)</f>
        <v>0</v>
      </c>
      <c r="BI200" s="215">
        <f>IF(N200="nulová",J200,0)</f>
        <v>0</v>
      </c>
      <c r="BJ200" s="15" t="s">
        <v>83</v>
      </c>
      <c r="BK200" s="215">
        <f>ROUND(I200*H200,2)</f>
        <v>0</v>
      </c>
      <c r="BL200" s="15" t="s">
        <v>177</v>
      </c>
      <c r="BM200" s="15" t="s">
        <v>977</v>
      </c>
    </row>
    <row r="201" s="10" customFormat="1" ht="25.92" customHeight="1">
      <c r="B201" s="188"/>
      <c r="C201" s="189"/>
      <c r="D201" s="190" t="s">
        <v>74</v>
      </c>
      <c r="E201" s="191" t="s">
        <v>978</v>
      </c>
      <c r="F201" s="191" t="s">
        <v>979</v>
      </c>
      <c r="G201" s="189"/>
      <c r="H201" s="189"/>
      <c r="I201" s="192"/>
      <c r="J201" s="193">
        <f>BK201</f>
        <v>0</v>
      </c>
      <c r="K201" s="189"/>
      <c r="L201" s="194"/>
      <c r="M201" s="195"/>
      <c r="N201" s="196"/>
      <c r="O201" s="196"/>
      <c r="P201" s="197">
        <f>P202+P204+P218</f>
        <v>0</v>
      </c>
      <c r="Q201" s="196"/>
      <c r="R201" s="197">
        <f>R202+R204+R218</f>
        <v>0</v>
      </c>
      <c r="S201" s="196"/>
      <c r="T201" s="198">
        <f>T202+T204+T218</f>
        <v>0</v>
      </c>
      <c r="AR201" s="199" t="s">
        <v>83</v>
      </c>
      <c r="AT201" s="200" t="s">
        <v>74</v>
      </c>
      <c r="AU201" s="200" t="s">
        <v>75</v>
      </c>
      <c r="AY201" s="199" t="s">
        <v>170</v>
      </c>
      <c r="BK201" s="201">
        <f>BK202+BK204+BK218</f>
        <v>0</v>
      </c>
    </row>
    <row r="202" s="10" customFormat="1" ht="22.8" customHeight="1">
      <c r="B202" s="188"/>
      <c r="C202" s="189"/>
      <c r="D202" s="190" t="s">
        <v>74</v>
      </c>
      <c r="E202" s="202" t="s">
        <v>235</v>
      </c>
      <c r="F202" s="202" t="s">
        <v>816</v>
      </c>
      <c r="G202" s="189"/>
      <c r="H202" s="189"/>
      <c r="I202" s="192"/>
      <c r="J202" s="203">
        <f>BK202</f>
        <v>0</v>
      </c>
      <c r="K202" s="189"/>
      <c r="L202" s="194"/>
      <c r="M202" s="195"/>
      <c r="N202" s="196"/>
      <c r="O202" s="196"/>
      <c r="P202" s="197">
        <f>P203</f>
        <v>0</v>
      </c>
      <c r="Q202" s="196"/>
      <c r="R202" s="197">
        <f>R203</f>
        <v>0</v>
      </c>
      <c r="S202" s="196"/>
      <c r="T202" s="198">
        <f>T203</f>
        <v>0</v>
      </c>
      <c r="AR202" s="199" t="s">
        <v>83</v>
      </c>
      <c r="AT202" s="200" t="s">
        <v>74</v>
      </c>
      <c r="AU202" s="200" t="s">
        <v>83</v>
      </c>
      <c r="AY202" s="199" t="s">
        <v>170</v>
      </c>
      <c r="BK202" s="201">
        <f>BK203</f>
        <v>0</v>
      </c>
    </row>
    <row r="203" s="1" customFormat="1" ht="16.5" customHeight="1">
      <c r="B203" s="36"/>
      <c r="C203" s="204" t="s">
        <v>890</v>
      </c>
      <c r="D203" s="204" t="s">
        <v>172</v>
      </c>
      <c r="E203" s="205" t="s">
        <v>980</v>
      </c>
      <c r="F203" s="206" t="s">
        <v>821</v>
      </c>
      <c r="G203" s="207" t="s">
        <v>822</v>
      </c>
      <c r="H203" s="208">
        <v>1</v>
      </c>
      <c r="I203" s="209"/>
      <c r="J203" s="210">
        <f>ROUND(I203*H203,2)</f>
        <v>0</v>
      </c>
      <c r="K203" s="206" t="s">
        <v>1</v>
      </c>
      <c r="L203" s="41"/>
      <c r="M203" s="211" t="s">
        <v>1</v>
      </c>
      <c r="N203" s="212" t="s">
        <v>46</v>
      </c>
      <c r="O203" s="77"/>
      <c r="P203" s="213">
        <f>O203*H203</f>
        <v>0</v>
      </c>
      <c r="Q203" s="213">
        <v>0</v>
      </c>
      <c r="R203" s="213">
        <f>Q203*H203</f>
        <v>0</v>
      </c>
      <c r="S203" s="213">
        <v>0</v>
      </c>
      <c r="T203" s="214">
        <f>S203*H203</f>
        <v>0</v>
      </c>
      <c r="AR203" s="15" t="s">
        <v>177</v>
      </c>
      <c r="AT203" s="15" t="s">
        <v>172</v>
      </c>
      <c r="AU203" s="15" t="s">
        <v>85</v>
      </c>
      <c r="AY203" s="15" t="s">
        <v>170</v>
      </c>
      <c r="BE203" s="215">
        <f>IF(N203="základní",J203,0)</f>
        <v>0</v>
      </c>
      <c r="BF203" s="215">
        <f>IF(N203="snížená",J203,0)</f>
        <v>0</v>
      </c>
      <c r="BG203" s="215">
        <f>IF(N203="zákl. přenesená",J203,0)</f>
        <v>0</v>
      </c>
      <c r="BH203" s="215">
        <f>IF(N203="sníž. přenesená",J203,0)</f>
        <v>0</v>
      </c>
      <c r="BI203" s="215">
        <f>IF(N203="nulová",J203,0)</f>
        <v>0</v>
      </c>
      <c r="BJ203" s="15" t="s">
        <v>83</v>
      </c>
      <c r="BK203" s="215">
        <f>ROUND(I203*H203,2)</f>
        <v>0</v>
      </c>
      <c r="BL203" s="15" t="s">
        <v>177</v>
      </c>
      <c r="BM203" s="15" t="s">
        <v>981</v>
      </c>
    </row>
    <row r="204" s="10" customFormat="1" ht="22.8" customHeight="1">
      <c r="B204" s="188"/>
      <c r="C204" s="189"/>
      <c r="D204" s="190" t="s">
        <v>74</v>
      </c>
      <c r="E204" s="202" t="s">
        <v>241</v>
      </c>
      <c r="F204" s="202" t="s">
        <v>828</v>
      </c>
      <c r="G204" s="189"/>
      <c r="H204" s="189"/>
      <c r="I204" s="192"/>
      <c r="J204" s="203">
        <f>BK204</f>
        <v>0</v>
      </c>
      <c r="K204" s="189"/>
      <c r="L204" s="194"/>
      <c r="M204" s="195"/>
      <c r="N204" s="196"/>
      <c r="O204" s="196"/>
      <c r="P204" s="197">
        <f>SUM(P205:P217)</f>
        <v>0</v>
      </c>
      <c r="Q204" s="196"/>
      <c r="R204" s="197">
        <f>SUM(R205:R217)</f>
        <v>0</v>
      </c>
      <c r="S204" s="196"/>
      <c r="T204" s="198">
        <f>SUM(T205:T217)</f>
        <v>0</v>
      </c>
      <c r="AR204" s="199" t="s">
        <v>83</v>
      </c>
      <c r="AT204" s="200" t="s">
        <v>74</v>
      </c>
      <c r="AU204" s="200" t="s">
        <v>83</v>
      </c>
      <c r="AY204" s="199" t="s">
        <v>170</v>
      </c>
      <c r="BK204" s="201">
        <f>SUM(BK205:BK217)</f>
        <v>0</v>
      </c>
    </row>
    <row r="205" s="1" customFormat="1" ht="16.5" customHeight="1">
      <c r="B205" s="36"/>
      <c r="C205" s="204" t="s">
        <v>982</v>
      </c>
      <c r="D205" s="204" t="s">
        <v>172</v>
      </c>
      <c r="E205" s="205" t="s">
        <v>983</v>
      </c>
      <c r="F205" s="206" t="s">
        <v>851</v>
      </c>
      <c r="G205" s="207" t="s">
        <v>852</v>
      </c>
      <c r="H205" s="208">
        <v>10</v>
      </c>
      <c r="I205" s="209"/>
      <c r="J205" s="210">
        <f>ROUND(I205*H205,2)</f>
        <v>0</v>
      </c>
      <c r="K205" s="206" t="s">
        <v>1</v>
      </c>
      <c r="L205" s="41"/>
      <c r="M205" s="211" t="s">
        <v>1</v>
      </c>
      <c r="N205" s="212" t="s">
        <v>46</v>
      </c>
      <c r="O205" s="77"/>
      <c r="P205" s="213">
        <f>O205*H205</f>
        <v>0</v>
      </c>
      <c r="Q205" s="213">
        <v>0</v>
      </c>
      <c r="R205" s="213">
        <f>Q205*H205</f>
        <v>0</v>
      </c>
      <c r="S205" s="213">
        <v>0</v>
      </c>
      <c r="T205" s="214">
        <f>S205*H205</f>
        <v>0</v>
      </c>
      <c r="AR205" s="15" t="s">
        <v>177</v>
      </c>
      <c r="AT205" s="15" t="s">
        <v>172</v>
      </c>
      <c r="AU205" s="15" t="s">
        <v>85</v>
      </c>
      <c r="AY205" s="15" t="s">
        <v>170</v>
      </c>
      <c r="BE205" s="215">
        <f>IF(N205="základní",J205,0)</f>
        <v>0</v>
      </c>
      <c r="BF205" s="215">
        <f>IF(N205="snížená",J205,0)</f>
        <v>0</v>
      </c>
      <c r="BG205" s="215">
        <f>IF(N205="zákl. přenesená",J205,0)</f>
        <v>0</v>
      </c>
      <c r="BH205" s="215">
        <f>IF(N205="sníž. přenesená",J205,0)</f>
        <v>0</v>
      </c>
      <c r="BI205" s="215">
        <f>IF(N205="nulová",J205,0)</f>
        <v>0</v>
      </c>
      <c r="BJ205" s="15" t="s">
        <v>83</v>
      </c>
      <c r="BK205" s="215">
        <f>ROUND(I205*H205,2)</f>
        <v>0</v>
      </c>
      <c r="BL205" s="15" t="s">
        <v>177</v>
      </c>
      <c r="BM205" s="15" t="s">
        <v>984</v>
      </c>
    </row>
    <row r="206" s="1" customFormat="1" ht="16.5" customHeight="1">
      <c r="B206" s="36"/>
      <c r="C206" s="204" t="s">
        <v>892</v>
      </c>
      <c r="D206" s="204" t="s">
        <v>172</v>
      </c>
      <c r="E206" s="205" t="s">
        <v>985</v>
      </c>
      <c r="F206" s="206" t="s">
        <v>887</v>
      </c>
      <c r="G206" s="207" t="s">
        <v>819</v>
      </c>
      <c r="H206" s="208">
        <v>1</v>
      </c>
      <c r="I206" s="209"/>
      <c r="J206" s="210">
        <f>ROUND(I206*H206,2)</f>
        <v>0</v>
      </c>
      <c r="K206" s="206" t="s">
        <v>1</v>
      </c>
      <c r="L206" s="41"/>
      <c r="M206" s="211" t="s">
        <v>1</v>
      </c>
      <c r="N206" s="212" t="s">
        <v>46</v>
      </c>
      <c r="O206" s="77"/>
      <c r="P206" s="213">
        <f>O206*H206</f>
        <v>0</v>
      </c>
      <c r="Q206" s="213">
        <v>0</v>
      </c>
      <c r="R206" s="213">
        <f>Q206*H206</f>
        <v>0</v>
      </c>
      <c r="S206" s="213">
        <v>0</v>
      </c>
      <c r="T206" s="214">
        <f>S206*H206</f>
        <v>0</v>
      </c>
      <c r="AR206" s="15" t="s">
        <v>177</v>
      </c>
      <c r="AT206" s="15" t="s">
        <v>172</v>
      </c>
      <c r="AU206" s="15" t="s">
        <v>85</v>
      </c>
      <c r="AY206" s="15" t="s">
        <v>170</v>
      </c>
      <c r="BE206" s="215">
        <f>IF(N206="základní",J206,0)</f>
        <v>0</v>
      </c>
      <c r="BF206" s="215">
        <f>IF(N206="snížená",J206,0)</f>
        <v>0</v>
      </c>
      <c r="BG206" s="215">
        <f>IF(N206="zákl. přenesená",J206,0)</f>
        <v>0</v>
      </c>
      <c r="BH206" s="215">
        <f>IF(N206="sníž. přenesená",J206,0)</f>
        <v>0</v>
      </c>
      <c r="BI206" s="215">
        <f>IF(N206="nulová",J206,0)</f>
        <v>0</v>
      </c>
      <c r="BJ206" s="15" t="s">
        <v>83</v>
      </c>
      <c r="BK206" s="215">
        <f>ROUND(I206*H206,2)</f>
        <v>0</v>
      </c>
      <c r="BL206" s="15" t="s">
        <v>177</v>
      </c>
      <c r="BM206" s="15" t="s">
        <v>986</v>
      </c>
    </row>
    <row r="207" s="1" customFormat="1" ht="16.5" customHeight="1">
      <c r="B207" s="36"/>
      <c r="C207" s="204" t="s">
        <v>987</v>
      </c>
      <c r="D207" s="204" t="s">
        <v>172</v>
      </c>
      <c r="E207" s="205" t="s">
        <v>988</v>
      </c>
      <c r="F207" s="206" t="s">
        <v>856</v>
      </c>
      <c r="G207" s="207" t="s">
        <v>852</v>
      </c>
      <c r="H207" s="208">
        <v>10</v>
      </c>
      <c r="I207" s="209"/>
      <c r="J207" s="210">
        <f>ROUND(I207*H207,2)</f>
        <v>0</v>
      </c>
      <c r="K207" s="206" t="s">
        <v>1</v>
      </c>
      <c r="L207" s="41"/>
      <c r="M207" s="211" t="s">
        <v>1</v>
      </c>
      <c r="N207" s="212" t="s">
        <v>46</v>
      </c>
      <c r="O207" s="77"/>
      <c r="P207" s="213">
        <f>O207*H207</f>
        <v>0</v>
      </c>
      <c r="Q207" s="213">
        <v>0</v>
      </c>
      <c r="R207" s="213">
        <f>Q207*H207</f>
        <v>0</v>
      </c>
      <c r="S207" s="213">
        <v>0</v>
      </c>
      <c r="T207" s="214">
        <f>S207*H207</f>
        <v>0</v>
      </c>
      <c r="AR207" s="15" t="s">
        <v>177</v>
      </c>
      <c r="AT207" s="15" t="s">
        <v>172</v>
      </c>
      <c r="AU207" s="15" t="s">
        <v>85</v>
      </c>
      <c r="AY207" s="15" t="s">
        <v>170</v>
      </c>
      <c r="BE207" s="215">
        <f>IF(N207="základní",J207,0)</f>
        <v>0</v>
      </c>
      <c r="BF207" s="215">
        <f>IF(N207="snížená",J207,0)</f>
        <v>0</v>
      </c>
      <c r="BG207" s="215">
        <f>IF(N207="zákl. přenesená",J207,0)</f>
        <v>0</v>
      </c>
      <c r="BH207" s="215">
        <f>IF(N207="sníž. přenesená",J207,0)</f>
        <v>0</v>
      </c>
      <c r="BI207" s="215">
        <f>IF(N207="nulová",J207,0)</f>
        <v>0</v>
      </c>
      <c r="BJ207" s="15" t="s">
        <v>83</v>
      </c>
      <c r="BK207" s="215">
        <f>ROUND(I207*H207,2)</f>
        <v>0</v>
      </c>
      <c r="BL207" s="15" t="s">
        <v>177</v>
      </c>
      <c r="BM207" s="15" t="s">
        <v>989</v>
      </c>
    </row>
    <row r="208" s="1" customFormat="1" ht="16.5" customHeight="1">
      <c r="B208" s="36"/>
      <c r="C208" s="204" t="s">
        <v>894</v>
      </c>
      <c r="D208" s="204" t="s">
        <v>172</v>
      </c>
      <c r="E208" s="205" t="s">
        <v>990</v>
      </c>
      <c r="F208" s="206" t="s">
        <v>858</v>
      </c>
      <c r="G208" s="207" t="s">
        <v>852</v>
      </c>
      <c r="H208" s="208">
        <v>10</v>
      </c>
      <c r="I208" s="209"/>
      <c r="J208" s="210">
        <f>ROUND(I208*H208,2)</f>
        <v>0</v>
      </c>
      <c r="K208" s="206" t="s">
        <v>1</v>
      </c>
      <c r="L208" s="41"/>
      <c r="M208" s="211" t="s">
        <v>1</v>
      </c>
      <c r="N208" s="212" t="s">
        <v>46</v>
      </c>
      <c r="O208" s="77"/>
      <c r="P208" s="213">
        <f>O208*H208</f>
        <v>0</v>
      </c>
      <c r="Q208" s="213">
        <v>0</v>
      </c>
      <c r="R208" s="213">
        <f>Q208*H208</f>
        <v>0</v>
      </c>
      <c r="S208" s="213">
        <v>0</v>
      </c>
      <c r="T208" s="214">
        <f>S208*H208</f>
        <v>0</v>
      </c>
      <c r="AR208" s="15" t="s">
        <v>177</v>
      </c>
      <c r="AT208" s="15" t="s">
        <v>172</v>
      </c>
      <c r="AU208" s="15" t="s">
        <v>85</v>
      </c>
      <c r="AY208" s="15" t="s">
        <v>170</v>
      </c>
      <c r="BE208" s="215">
        <f>IF(N208="základní",J208,0)</f>
        <v>0</v>
      </c>
      <c r="BF208" s="215">
        <f>IF(N208="snížená",J208,0)</f>
        <v>0</v>
      </c>
      <c r="BG208" s="215">
        <f>IF(N208="zákl. přenesená",J208,0)</f>
        <v>0</v>
      </c>
      <c r="BH208" s="215">
        <f>IF(N208="sníž. přenesená",J208,0)</f>
        <v>0</v>
      </c>
      <c r="BI208" s="215">
        <f>IF(N208="nulová",J208,0)</f>
        <v>0</v>
      </c>
      <c r="BJ208" s="15" t="s">
        <v>83</v>
      </c>
      <c r="BK208" s="215">
        <f>ROUND(I208*H208,2)</f>
        <v>0</v>
      </c>
      <c r="BL208" s="15" t="s">
        <v>177</v>
      </c>
      <c r="BM208" s="15" t="s">
        <v>991</v>
      </c>
    </row>
    <row r="209" s="1" customFormat="1" ht="16.5" customHeight="1">
      <c r="B209" s="36"/>
      <c r="C209" s="204" t="s">
        <v>992</v>
      </c>
      <c r="D209" s="204" t="s">
        <v>172</v>
      </c>
      <c r="E209" s="205" t="s">
        <v>993</v>
      </c>
      <c r="F209" s="206" t="s">
        <v>860</v>
      </c>
      <c r="G209" s="207" t="s">
        <v>852</v>
      </c>
      <c r="H209" s="208">
        <v>10</v>
      </c>
      <c r="I209" s="209"/>
      <c r="J209" s="210">
        <f>ROUND(I209*H209,2)</f>
        <v>0</v>
      </c>
      <c r="K209" s="206" t="s">
        <v>1</v>
      </c>
      <c r="L209" s="41"/>
      <c r="M209" s="211" t="s">
        <v>1</v>
      </c>
      <c r="N209" s="212" t="s">
        <v>46</v>
      </c>
      <c r="O209" s="77"/>
      <c r="P209" s="213">
        <f>O209*H209</f>
        <v>0</v>
      </c>
      <c r="Q209" s="213">
        <v>0</v>
      </c>
      <c r="R209" s="213">
        <f>Q209*H209</f>
        <v>0</v>
      </c>
      <c r="S209" s="213">
        <v>0</v>
      </c>
      <c r="T209" s="214">
        <f>S209*H209</f>
        <v>0</v>
      </c>
      <c r="AR209" s="15" t="s">
        <v>177</v>
      </c>
      <c r="AT209" s="15" t="s">
        <v>172</v>
      </c>
      <c r="AU209" s="15" t="s">
        <v>85</v>
      </c>
      <c r="AY209" s="15" t="s">
        <v>170</v>
      </c>
      <c r="BE209" s="215">
        <f>IF(N209="základní",J209,0)</f>
        <v>0</v>
      </c>
      <c r="BF209" s="215">
        <f>IF(N209="snížená",J209,0)</f>
        <v>0</v>
      </c>
      <c r="BG209" s="215">
        <f>IF(N209="zákl. přenesená",J209,0)</f>
        <v>0</v>
      </c>
      <c r="BH209" s="215">
        <f>IF(N209="sníž. přenesená",J209,0)</f>
        <v>0</v>
      </c>
      <c r="BI209" s="215">
        <f>IF(N209="nulová",J209,0)</f>
        <v>0</v>
      </c>
      <c r="BJ209" s="15" t="s">
        <v>83</v>
      </c>
      <c r="BK209" s="215">
        <f>ROUND(I209*H209,2)</f>
        <v>0</v>
      </c>
      <c r="BL209" s="15" t="s">
        <v>177</v>
      </c>
      <c r="BM209" s="15" t="s">
        <v>994</v>
      </c>
    </row>
    <row r="210" s="1" customFormat="1" ht="16.5" customHeight="1">
      <c r="B210" s="36"/>
      <c r="C210" s="204" t="s">
        <v>896</v>
      </c>
      <c r="D210" s="204" t="s">
        <v>172</v>
      </c>
      <c r="E210" s="205" t="s">
        <v>995</v>
      </c>
      <c r="F210" s="206" t="s">
        <v>821</v>
      </c>
      <c r="G210" s="207" t="s">
        <v>819</v>
      </c>
      <c r="H210" s="208">
        <v>2</v>
      </c>
      <c r="I210" s="209"/>
      <c r="J210" s="210">
        <f>ROUND(I210*H210,2)</f>
        <v>0</v>
      </c>
      <c r="K210" s="206" t="s">
        <v>1</v>
      </c>
      <c r="L210" s="41"/>
      <c r="M210" s="211" t="s">
        <v>1</v>
      </c>
      <c r="N210" s="212" t="s">
        <v>46</v>
      </c>
      <c r="O210" s="77"/>
      <c r="P210" s="213">
        <f>O210*H210</f>
        <v>0</v>
      </c>
      <c r="Q210" s="213">
        <v>0</v>
      </c>
      <c r="R210" s="213">
        <f>Q210*H210</f>
        <v>0</v>
      </c>
      <c r="S210" s="213">
        <v>0</v>
      </c>
      <c r="T210" s="214">
        <f>S210*H210</f>
        <v>0</v>
      </c>
      <c r="AR210" s="15" t="s">
        <v>177</v>
      </c>
      <c r="AT210" s="15" t="s">
        <v>172</v>
      </c>
      <c r="AU210" s="15" t="s">
        <v>85</v>
      </c>
      <c r="AY210" s="15" t="s">
        <v>170</v>
      </c>
      <c r="BE210" s="215">
        <f>IF(N210="základní",J210,0)</f>
        <v>0</v>
      </c>
      <c r="BF210" s="215">
        <f>IF(N210="snížená",J210,0)</f>
        <v>0</v>
      </c>
      <c r="BG210" s="215">
        <f>IF(N210="zákl. přenesená",J210,0)</f>
        <v>0</v>
      </c>
      <c r="BH210" s="215">
        <f>IF(N210="sníž. přenesená",J210,0)</f>
        <v>0</v>
      </c>
      <c r="BI210" s="215">
        <f>IF(N210="nulová",J210,0)</f>
        <v>0</v>
      </c>
      <c r="BJ210" s="15" t="s">
        <v>83</v>
      </c>
      <c r="BK210" s="215">
        <f>ROUND(I210*H210,2)</f>
        <v>0</v>
      </c>
      <c r="BL210" s="15" t="s">
        <v>177</v>
      </c>
      <c r="BM210" s="15" t="s">
        <v>996</v>
      </c>
    </row>
    <row r="211" s="1" customFormat="1" ht="16.5" customHeight="1">
      <c r="B211" s="36"/>
      <c r="C211" s="204" t="s">
        <v>997</v>
      </c>
      <c r="D211" s="204" t="s">
        <v>172</v>
      </c>
      <c r="E211" s="205" t="s">
        <v>998</v>
      </c>
      <c r="F211" s="206" t="s">
        <v>840</v>
      </c>
      <c r="G211" s="207" t="s">
        <v>819</v>
      </c>
      <c r="H211" s="208">
        <v>4</v>
      </c>
      <c r="I211" s="209"/>
      <c r="J211" s="210">
        <f>ROUND(I211*H211,2)</f>
        <v>0</v>
      </c>
      <c r="K211" s="206" t="s">
        <v>1</v>
      </c>
      <c r="L211" s="41"/>
      <c r="M211" s="211" t="s">
        <v>1</v>
      </c>
      <c r="N211" s="212" t="s">
        <v>46</v>
      </c>
      <c r="O211" s="77"/>
      <c r="P211" s="213">
        <f>O211*H211</f>
        <v>0</v>
      </c>
      <c r="Q211" s="213">
        <v>0</v>
      </c>
      <c r="R211" s="213">
        <f>Q211*H211</f>
        <v>0</v>
      </c>
      <c r="S211" s="213">
        <v>0</v>
      </c>
      <c r="T211" s="214">
        <f>S211*H211</f>
        <v>0</v>
      </c>
      <c r="AR211" s="15" t="s">
        <v>177</v>
      </c>
      <c r="AT211" s="15" t="s">
        <v>172</v>
      </c>
      <c r="AU211" s="15" t="s">
        <v>85</v>
      </c>
      <c r="AY211" s="15" t="s">
        <v>170</v>
      </c>
      <c r="BE211" s="215">
        <f>IF(N211="základní",J211,0)</f>
        <v>0</v>
      </c>
      <c r="BF211" s="215">
        <f>IF(N211="snížená",J211,0)</f>
        <v>0</v>
      </c>
      <c r="BG211" s="215">
        <f>IF(N211="zákl. přenesená",J211,0)</f>
        <v>0</v>
      </c>
      <c r="BH211" s="215">
        <f>IF(N211="sníž. přenesená",J211,0)</f>
        <v>0</v>
      </c>
      <c r="BI211" s="215">
        <f>IF(N211="nulová",J211,0)</f>
        <v>0</v>
      </c>
      <c r="BJ211" s="15" t="s">
        <v>83</v>
      </c>
      <c r="BK211" s="215">
        <f>ROUND(I211*H211,2)</f>
        <v>0</v>
      </c>
      <c r="BL211" s="15" t="s">
        <v>177</v>
      </c>
      <c r="BM211" s="15" t="s">
        <v>999</v>
      </c>
    </row>
    <row r="212" s="1" customFormat="1" ht="16.5" customHeight="1">
      <c r="B212" s="36"/>
      <c r="C212" s="204" t="s">
        <v>898</v>
      </c>
      <c r="D212" s="204" t="s">
        <v>172</v>
      </c>
      <c r="E212" s="205" t="s">
        <v>1000</v>
      </c>
      <c r="F212" s="206" t="s">
        <v>871</v>
      </c>
      <c r="G212" s="207" t="s">
        <v>819</v>
      </c>
      <c r="H212" s="208">
        <v>4</v>
      </c>
      <c r="I212" s="209"/>
      <c r="J212" s="210">
        <f>ROUND(I212*H212,2)</f>
        <v>0</v>
      </c>
      <c r="K212" s="206" t="s">
        <v>1</v>
      </c>
      <c r="L212" s="41"/>
      <c r="M212" s="211" t="s">
        <v>1</v>
      </c>
      <c r="N212" s="212" t="s">
        <v>46</v>
      </c>
      <c r="O212" s="77"/>
      <c r="P212" s="213">
        <f>O212*H212</f>
        <v>0</v>
      </c>
      <c r="Q212" s="213">
        <v>0</v>
      </c>
      <c r="R212" s="213">
        <f>Q212*H212</f>
        <v>0</v>
      </c>
      <c r="S212" s="213">
        <v>0</v>
      </c>
      <c r="T212" s="214">
        <f>S212*H212</f>
        <v>0</v>
      </c>
      <c r="AR212" s="15" t="s">
        <v>177</v>
      </c>
      <c r="AT212" s="15" t="s">
        <v>172</v>
      </c>
      <c r="AU212" s="15" t="s">
        <v>85</v>
      </c>
      <c r="AY212" s="15" t="s">
        <v>170</v>
      </c>
      <c r="BE212" s="215">
        <f>IF(N212="základní",J212,0)</f>
        <v>0</v>
      </c>
      <c r="BF212" s="215">
        <f>IF(N212="snížená",J212,0)</f>
        <v>0</v>
      </c>
      <c r="BG212" s="215">
        <f>IF(N212="zákl. přenesená",J212,0)</f>
        <v>0</v>
      </c>
      <c r="BH212" s="215">
        <f>IF(N212="sníž. přenesená",J212,0)</f>
        <v>0</v>
      </c>
      <c r="BI212" s="215">
        <f>IF(N212="nulová",J212,0)</f>
        <v>0</v>
      </c>
      <c r="BJ212" s="15" t="s">
        <v>83</v>
      </c>
      <c r="BK212" s="215">
        <f>ROUND(I212*H212,2)</f>
        <v>0</v>
      </c>
      <c r="BL212" s="15" t="s">
        <v>177</v>
      </c>
      <c r="BM212" s="15" t="s">
        <v>1001</v>
      </c>
    </row>
    <row r="213" s="1" customFormat="1" ht="16.5" customHeight="1">
      <c r="B213" s="36"/>
      <c r="C213" s="204" t="s">
        <v>1002</v>
      </c>
      <c r="D213" s="204" t="s">
        <v>172</v>
      </c>
      <c r="E213" s="205" t="s">
        <v>1003</v>
      </c>
      <c r="F213" s="206" t="s">
        <v>818</v>
      </c>
      <c r="G213" s="207" t="s">
        <v>819</v>
      </c>
      <c r="H213" s="208">
        <v>8</v>
      </c>
      <c r="I213" s="209"/>
      <c r="J213" s="210">
        <f>ROUND(I213*H213,2)</f>
        <v>0</v>
      </c>
      <c r="K213" s="206" t="s">
        <v>1</v>
      </c>
      <c r="L213" s="41"/>
      <c r="M213" s="211" t="s">
        <v>1</v>
      </c>
      <c r="N213" s="212" t="s">
        <v>46</v>
      </c>
      <c r="O213" s="77"/>
      <c r="P213" s="213">
        <f>O213*H213</f>
        <v>0</v>
      </c>
      <c r="Q213" s="213">
        <v>0</v>
      </c>
      <c r="R213" s="213">
        <f>Q213*H213</f>
        <v>0</v>
      </c>
      <c r="S213" s="213">
        <v>0</v>
      </c>
      <c r="T213" s="214">
        <f>S213*H213</f>
        <v>0</v>
      </c>
      <c r="AR213" s="15" t="s">
        <v>177</v>
      </c>
      <c r="AT213" s="15" t="s">
        <v>172</v>
      </c>
      <c r="AU213" s="15" t="s">
        <v>85</v>
      </c>
      <c r="AY213" s="15" t="s">
        <v>170</v>
      </c>
      <c r="BE213" s="215">
        <f>IF(N213="základní",J213,0)</f>
        <v>0</v>
      </c>
      <c r="BF213" s="215">
        <f>IF(N213="snížená",J213,0)</f>
        <v>0</v>
      </c>
      <c r="BG213" s="215">
        <f>IF(N213="zákl. přenesená",J213,0)</f>
        <v>0</v>
      </c>
      <c r="BH213" s="215">
        <f>IF(N213="sníž. přenesená",J213,0)</f>
        <v>0</v>
      </c>
      <c r="BI213" s="215">
        <f>IF(N213="nulová",J213,0)</f>
        <v>0</v>
      </c>
      <c r="BJ213" s="15" t="s">
        <v>83</v>
      </c>
      <c r="BK213" s="215">
        <f>ROUND(I213*H213,2)</f>
        <v>0</v>
      </c>
      <c r="BL213" s="15" t="s">
        <v>177</v>
      </c>
      <c r="BM213" s="15" t="s">
        <v>1004</v>
      </c>
    </row>
    <row r="214" s="1" customFormat="1" ht="16.5" customHeight="1">
      <c r="B214" s="36"/>
      <c r="C214" s="204" t="s">
        <v>900</v>
      </c>
      <c r="D214" s="204" t="s">
        <v>172</v>
      </c>
      <c r="E214" s="205" t="s">
        <v>1005</v>
      </c>
      <c r="F214" s="206" t="s">
        <v>831</v>
      </c>
      <c r="G214" s="207" t="s">
        <v>825</v>
      </c>
      <c r="H214" s="208">
        <v>2</v>
      </c>
      <c r="I214" s="209"/>
      <c r="J214" s="210">
        <f>ROUND(I214*H214,2)</f>
        <v>0</v>
      </c>
      <c r="K214" s="206" t="s">
        <v>1</v>
      </c>
      <c r="L214" s="41"/>
      <c r="M214" s="211" t="s">
        <v>1</v>
      </c>
      <c r="N214" s="212" t="s">
        <v>46</v>
      </c>
      <c r="O214" s="77"/>
      <c r="P214" s="213">
        <f>O214*H214</f>
        <v>0</v>
      </c>
      <c r="Q214" s="213">
        <v>0</v>
      </c>
      <c r="R214" s="213">
        <f>Q214*H214</f>
        <v>0</v>
      </c>
      <c r="S214" s="213">
        <v>0</v>
      </c>
      <c r="T214" s="214">
        <f>S214*H214</f>
        <v>0</v>
      </c>
      <c r="AR214" s="15" t="s">
        <v>177</v>
      </c>
      <c r="AT214" s="15" t="s">
        <v>172</v>
      </c>
      <c r="AU214" s="15" t="s">
        <v>85</v>
      </c>
      <c r="AY214" s="15" t="s">
        <v>170</v>
      </c>
      <c r="BE214" s="215">
        <f>IF(N214="základní",J214,0)</f>
        <v>0</v>
      </c>
      <c r="BF214" s="215">
        <f>IF(N214="snížená",J214,0)</f>
        <v>0</v>
      </c>
      <c r="BG214" s="215">
        <f>IF(N214="zákl. přenesená",J214,0)</f>
        <v>0</v>
      </c>
      <c r="BH214" s="215">
        <f>IF(N214="sníž. přenesená",J214,0)</f>
        <v>0</v>
      </c>
      <c r="BI214" s="215">
        <f>IF(N214="nulová",J214,0)</f>
        <v>0</v>
      </c>
      <c r="BJ214" s="15" t="s">
        <v>83</v>
      </c>
      <c r="BK214" s="215">
        <f>ROUND(I214*H214,2)</f>
        <v>0</v>
      </c>
      <c r="BL214" s="15" t="s">
        <v>177</v>
      </c>
      <c r="BM214" s="15" t="s">
        <v>1006</v>
      </c>
    </row>
    <row r="215" s="1" customFormat="1" ht="16.5" customHeight="1">
      <c r="B215" s="36"/>
      <c r="C215" s="204" t="s">
        <v>1007</v>
      </c>
      <c r="D215" s="204" t="s">
        <v>172</v>
      </c>
      <c r="E215" s="205" t="s">
        <v>1008</v>
      </c>
      <c r="F215" s="206" t="s">
        <v>864</v>
      </c>
      <c r="G215" s="207" t="s">
        <v>206</v>
      </c>
      <c r="H215" s="208">
        <v>5</v>
      </c>
      <c r="I215" s="209"/>
      <c r="J215" s="210">
        <f>ROUND(I215*H215,2)</f>
        <v>0</v>
      </c>
      <c r="K215" s="206" t="s">
        <v>1</v>
      </c>
      <c r="L215" s="41"/>
      <c r="M215" s="211" t="s">
        <v>1</v>
      </c>
      <c r="N215" s="212" t="s">
        <v>46</v>
      </c>
      <c r="O215" s="77"/>
      <c r="P215" s="213">
        <f>O215*H215</f>
        <v>0</v>
      </c>
      <c r="Q215" s="213">
        <v>0</v>
      </c>
      <c r="R215" s="213">
        <f>Q215*H215</f>
        <v>0</v>
      </c>
      <c r="S215" s="213">
        <v>0</v>
      </c>
      <c r="T215" s="214">
        <f>S215*H215</f>
        <v>0</v>
      </c>
      <c r="AR215" s="15" t="s">
        <v>177</v>
      </c>
      <c r="AT215" s="15" t="s">
        <v>172</v>
      </c>
      <c r="AU215" s="15" t="s">
        <v>85</v>
      </c>
      <c r="AY215" s="15" t="s">
        <v>170</v>
      </c>
      <c r="BE215" s="215">
        <f>IF(N215="základní",J215,0)</f>
        <v>0</v>
      </c>
      <c r="BF215" s="215">
        <f>IF(N215="snížená",J215,0)</f>
        <v>0</v>
      </c>
      <c r="BG215" s="215">
        <f>IF(N215="zákl. přenesená",J215,0)</f>
        <v>0</v>
      </c>
      <c r="BH215" s="215">
        <f>IF(N215="sníž. přenesená",J215,0)</f>
        <v>0</v>
      </c>
      <c r="BI215" s="215">
        <f>IF(N215="nulová",J215,0)</f>
        <v>0</v>
      </c>
      <c r="BJ215" s="15" t="s">
        <v>83</v>
      </c>
      <c r="BK215" s="215">
        <f>ROUND(I215*H215,2)</f>
        <v>0</v>
      </c>
      <c r="BL215" s="15" t="s">
        <v>177</v>
      </c>
      <c r="BM215" s="15" t="s">
        <v>1009</v>
      </c>
    </row>
    <row r="216" s="1" customFormat="1" ht="16.5" customHeight="1">
      <c r="B216" s="36"/>
      <c r="C216" s="204" t="s">
        <v>902</v>
      </c>
      <c r="D216" s="204" t="s">
        <v>172</v>
      </c>
      <c r="E216" s="205" t="s">
        <v>1010</v>
      </c>
      <c r="F216" s="206" t="s">
        <v>866</v>
      </c>
      <c r="G216" s="207" t="s">
        <v>175</v>
      </c>
      <c r="H216" s="208">
        <v>10</v>
      </c>
      <c r="I216" s="209"/>
      <c r="J216" s="210">
        <f>ROUND(I216*H216,2)</f>
        <v>0</v>
      </c>
      <c r="K216" s="206" t="s">
        <v>1</v>
      </c>
      <c r="L216" s="41"/>
      <c r="M216" s="211" t="s">
        <v>1</v>
      </c>
      <c r="N216" s="212" t="s">
        <v>46</v>
      </c>
      <c r="O216" s="77"/>
      <c r="P216" s="213">
        <f>O216*H216</f>
        <v>0</v>
      </c>
      <c r="Q216" s="213">
        <v>0</v>
      </c>
      <c r="R216" s="213">
        <f>Q216*H216</f>
        <v>0</v>
      </c>
      <c r="S216" s="213">
        <v>0</v>
      </c>
      <c r="T216" s="214">
        <f>S216*H216</f>
        <v>0</v>
      </c>
      <c r="AR216" s="15" t="s">
        <v>177</v>
      </c>
      <c r="AT216" s="15" t="s">
        <v>172</v>
      </c>
      <c r="AU216" s="15" t="s">
        <v>85</v>
      </c>
      <c r="AY216" s="15" t="s">
        <v>170</v>
      </c>
      <c r="BE216" s="215">
        <f>IF(N216="základní",J216,0)</f>
        <v>0</v>
      </c>
      <c r="BF216" s="215">
        <f>IF(N216="snížená",J216,0)</f>
        <v>0</v>
      </c>
      <c r="BG216" s="215">
        <f>IF(N216="zákl. přenesená",J216,0)</f>
        <v>0</v>
      </c>
      <c r="BH216" s="215">
        <f>IF(N216="sníž. přenesená",J216,0)</f>
        <v>0</v>
      </c>
      <c r="BI216" s="215">
        <f>IF(N216="nulová",J216,0)</f>
        <v>0</v>
      </c>
      <c r="BJ216" s="15" t="s">
        <v>83</v>
      </c>
      <c r="BK216" s="215">
        <f>ROUND(I216*H216,2)</f>
        <v>0</v>
      </c>
      <c r="BL216" s="15" t="s">
        <v>177</v>
      </c>
      <c r="BM216" s="15" t="s">
        <v>1011</v>
      </c>
    </row>
    <row r="217" s="1" customFormat="1" ht="16.5" customHeight="1">
      <c r="B217" s="36"/>
      <c r="C217" s="204" t="s">
        <v>1012</v>
      </c>
      <c r="D217" s="204" t="s">
        <v>172</v>
      </c>
      <c r="E217" s="205" t="s">
        <v>1013</v>
      </c>
      <c r="F217" s="206" t="s">
        <v>868</v>
      </c>
      <c r="G217" s="207" t="s">
        <v>206</v>
      </c>
      <c r="H217" s="208">
        <v>5</v>
      </c>
      <c r="I217" s="209"/>
      <c r="J217" s="210">
        <f>ROUND(I217*H217,2)</f>
        <v>0</v>
      </c>
      <c r="K217" s="206" t="s">
        <v>1</v>
      </c>
      <c r="L217" s="41"/>
      <c r="M217" s="211" t="s">
        <v>1</v>
      </c>
      <c r="N217" s="212" t="s">
        <v>46</v>
      </c>
      <c r="O217" s="77"/>
      <c r="P217" s="213">
        <f>O217*H217</f>
        <v>0</v>
      </c>
      <c r="Q217" s="213">
        <v>0</v>
      </c>
      <c r="R217" s="213">
        <f>Q217*H217</f>
        <v>0</v>
      </c>
      <c r="S217" s="213">
        <v>0</v>
      </c>
      <c r="T217" s="214">
        <f>S217*H217</f>
        <v>0</v>
      </c>
      <c r="AR217" s="15" t="s">
        <v>177</v>
      </c>
      <c r="AT217" s="15" t="s">
        <v>172</v>
      </c>
      <c r="AU217" s="15" t="s">
        <v>85</v>
      </c>
      <c r="AY217" s="15" t="s">
        <v>170</v>
      </c>
      <c r="BE217" s="215">
        <f>IF(N217="základní",J217,0)</f>
        <v>0</v>
      </c>
      <c r="BF217" s="215">
        <f>IF(N217="snížená",J217,0)</f>
        <v>0</v>
      </c>
      <c r="BG217" s="215">
        <f>IF(N217="zákl. přenesená",J217,0)</f>
        <v>0</v>
      </c>
      <c r="BH217" s="215">
        <f>IF(N217="sníž. přenesená",J217,0)</f>
        <v>0</v>
      </c>
      <c r="BI217" s="215">
        <f>IF(N217="nulová",J217,0)</f>
        <v>0</v>
      </c>
      <c r="BJ217" s="15" t="s">
        <v>83</v>
      </c>
      <c r="BK217" s="215">
        <f>ROUND(I217*H217,2)</f>
        <v>0</v>
      </c>
      <c r="BL217" s="15" t="s">
        <v>177</v>
      </c>
      <c r="BM217" s="15" t="s">
        <v>1014</v>
      </c>
    </row>
    <row r="218" s="10" customFormat="1" ht="22.8" customHeight="1">
      <c r="B218" s="188"/>
      <c r="C218" s="189"/>
      <c r="D218" s="190" t="s">
        <v>74</v>
      </c>
      <c r="E218" s="202" t="s">
        <v>246</v>
      </c>
      <c r="F218" s="202" t="s">
        <v>835</v>
      </c>
      <c r="G218" s="189"/>
      <c r="H218" s="189"/>
      <c r="I218" s="192"/>
      <c r="J218" s="203">
        <f>BK218</f>
        <v>0</v>
      </c>
      <c r="K218" s="189"/>
      <c r="L218" s="194"/>
      <c r="M218" s="195"/>
      <c r="N218" s="196"/>
      <c r="O218" s="196"/>
      <c r="P218" s="197">
        <f>SUM(P219:P222)</f>
        <v>0</v>
      </c>
      <c r="Q218" s="196"/>
      <c r="R218" s="197">
        <f>SUM(R219:R222)</f>
        <v>0</v>
      </c>
      <c r="S218" s="196"/>
      <c r="T218" s="198">
        <f>SUM(T219:T222)</f>
        <v>0</v>
      </c>
      <c r="AR218" s="199" t="s">
        <v>83</v>
      </c>
      <c r="AT218" s="200" t="s">
        <v>74</v>
      </c>
      <c r="AU218" s="200" t="s">
        <v>83</v>
      </c>
      <c r="AY218" s="199" t="s">
        <v>170</v>
      </c>
      <c r="BK218" s="201">
        <f>SUM(BK219:BK222)</f>
        <v>0</v>
      </c>
    </row>
    <row r="219" s="1" customFormat="1" ht="16.5" customHeight="1">
      <c r="B219" s="36"/>
      <c r="C219" s="204" t="s">
        <v>904</v>
      </c>
      <c r="D219" s="204" t="s">
        <v>172</v>
      </c>
      <c r="E219" s="205" t="s">
        <v>1015</v>
      </c>
      <c r="F219" s="206" t="s">
        <v>851</v>
      </c>
      <c r="G219" s="207" t="s">
        <v>852</v>
      </c>
      <c r="H219" s="208">
        <v>5</v>
      </c>
      <c r="I219" s="209"/>
      <c r="J219" s="210">
        <f>ROUND(I219*H219,2)</f>
        <v>0</v>
      </c>
      <c r="K219" s="206" t="s">
        <v>1</v>
      </c>
      <c r="L219" s="41"/>
      <c r="M219" s="211" t="s">
        <v>1</v>
      </c>
      <c r="N219" s="212" t="s">
        <v>46</v>
      </c>
      <c r="O219" s="77"/>
      <c r="P219" s="213">
        <f>O219*H219</f>
        <v>0</v>
      </c>
      <c r="Q219" s="213">
        <v>0</v>
      </c>
      <c r="R219" s="213">
        <f>Q219*H219</f>
        <v>0</v>
      </c>
      <c r="S219" s="213">
        <v>0</v>
      </c>
      <c r="T219" s="214">
        <f>S219*H219</f>
        <v>0</v>
      </c>
      <c r="AR219" s="15" t="s">
        <v>177</v>
      </c>
      <c r="AT219" s="15" t="s">
        <v>172</v>
      </c>
      <c r="AU219" s="15" t="s">
        <v>85</v>
      </c>
      <c r="AY219" s="15" t="s">
        <v>170</v>
      </c>
      <c r="BE219" s="215">
        <f>IF(N219="základní",J219,0)</f>
        <v>0</v>
      </c>
      <c r="BF219" s="215">
        <f>IF(N219="snížená",J219,0)</f>
        <v>0</v>
      </c>
      <c r="BG219" s="215">
        <f>IF(N219="zákl. přenesená",J219,0)</f>
        <v>0</v>
      </c>
      <c r="BH219" s="215">
        <f>IF(N219="sníž. přenesená",J219,0)</f>
        <v>0</v>
      </c>
      <c r="BI219" s="215">
        <f>IF(N219="nulová",J219,0)</f>
        <v>0</v>
      </c>
      <c r="BJ219" s="15" t="s">
        <v>83</v>
      </c>
      <c r="BK219" s="215">
        <f>ROUND(I219*H219,2)</f>
        <v>0</v>
      </c>
      <c r="BL219" s="15" t="s">
        <v>177</v>
      </c>
      <c r="BM219" s="15" t="s">
        <v>1016</v>
      </c>
    </row>
    <row r="220" s="1" customFormat="1" ht="16.5" customHeight="1">
      <c r="B220" s="36"/>
      <c r="C220" s="204" t="s">
        <v>1017</v>
      </c>
      <c r="D220" s="204" t="s">
        <v>172</v>
      </c>
      <c r="E220" s="205" t="s">
        <v>1018</v>
      </c>
      <c r="F220" s="206" t="s">
        <v>856</v>
      </c>
      <c r="G220" s="207" t="s">
        <v>852</v>
      </c>
      <c r="H220" s="208">
        <v>5</v>
      </c>
      <c r="I220" s="209"/>
      <c r="J220" s="210">
        <f>ROUND(I220*H220,2)</f>
        <v>0</v>
      </c>
      <c r="K220" s="206" t="s">
        <v>1</v>
      </c>
      <c r="L220" s="41"/>
      <c r="M220" s="211" t="s">
        <v>1</v>
      </c>
      <c r="N220" s="212" t="s">
        <v>46</v>
      </c>
      <c r="O220" s="77"/>
      <c r="P220" s="213">
        <f>O220*H220</f>
        <v>0</v>
      </c>
      <c r="Q220" s="213">
        <v>0</v>
      </c>
      <c r="R220" s="213">
        <f>Q220*H220</f>
        <v>0</v>
      </c>
      <c r="S220" s="213">
        <v>0</v>
      </c>
      <c r="T220" s="214">
        <f>S220*H220</f>
        <v>0</v>
      </c>
      <c r="AR220" s="15" t="s">
        <v>177</v>
      </c>
      <c r="AT220" s="15" t="s">
        <v>172</v>
      </c>
      <c r="AU220" s="15" t="s">
        <v>85</v>
      </c>
      <c r="AY220" s="15" t="s">
        <v>170</v>
      </c>
      <c r="BE220" s="215">
        <f>IF(N220="základní",J220,0)</f>
        <v>0</v>
      </c>
      <c r="BF220" s="215">
        <f>IF(N220="snížená",J220,0)</f>
        <v>0</v>
      </c>
      <c r="BG220" s="215">
        <f>IF(N220="zákl. přenesená",J220,0)</f>
        <v>0</v>
      </c>
      <c r="BH220" s="215">
        <f>IF(N220="sníž. přenesená",J220,0)</f>
        <v>0</v>
      </c>
      <c r="BI220" s="215">
        <f>IF(N220="nulová",J220,0)</f>
        <v>0</v>
      </c>
      <c r="BJ220" s="15" t="s">
        <v>83</v>
      </c>
      <c r="BK220" s="215">
        <f>ROUND(I220*H220,2)</f>
        <v>0</v>
      </c>
      <c r="BL220" s="15" t="s">
        <v>177</v>
      </c>
      <c r="BM220" s="15" t="s">
        <v>1019</v>
      </c>
    </row>
    <row r="221" s="1" customFormat="1" ht="16.5" customHeight="1">
      <c r="B221" s="36"/>
      <c r="C221" s="204" t="s">
        <v>906</v>
      </c>
      <c r="D221" s="204" t="s">
        <v>172</v>
      </c>
      <c r="E221" s="205" t="s">
        <v>1020</v>
      </c>
      <c r="F221" s="206" t="s">
        <v>860</v>
      </c>
      <c r="G221" s="207" t="s">
        <v>852</v>
      </c>
      <c r="H221" s="208">
        <v>5</v>
      </c>
      <c r="I221" s="209"/>
      <c r="J221" s="210">
        <f>ROUND(I221*H221,2)</f>
        <v>0</v>
      </c>
      <c r="K221" s="206" t="s">
        <v>1</v>
      </c>
      <c r="L221" s="41"/>
      <c r="M221" s="211" t="s">
        <v>1</v>
      </c>
      <c r="N221" s="212" t="s">
        <v>46</v>
      </c>
      <c r="O221" s="77"/>
      <c r="P221" s="213">
        <f>O221*H221</f>
        <v>0</v>
      </c>
      <c r="Q221" s="213">
        <v>0</v>
      </c>
      <c r="R221" s="213">
        <f>Q221*H221</f>
        <v>0</v>
      </c>
      <c r="S221" s="213">
        <v>0</v>
      </c>
      <c r="T221" s="214">
        <f>S221*H221</f>
        <v>0</v>
      </c>
      <c r="AR221" s="15" t="s">
        <v>177</v>
      </c>
      <c r="AT221" s="15" t="s">
        <v>172</v>
      </c>
      <c r="AU221" s="15" t="s">
        <v>85</v>
      </c>
      <c r="AY221" s="15" t="s">
        <v>170</v>
      </c>
      <c r="BE221" s="215">
        <f>IF(N221="základní",J221,0)</f>
        <v>0</v>
      </c>
      <c r="BF221" s="215">
        <f>IF(N221="snížená",J221,0)</f>
        <v>0</v>
      </c>
      <c r="BG221" s="215">
        <f>IF(N221="zákl. přenesená",J221,0)</f>
        <v>0</v>
      </c>
      <c r="BH221" s="215">
        <f>IF(N221="sníž. přenesená",J221,0)</f>
        <v>0</v>
      </c>
      <c r="BI221" s="215">
        <f>IF(N221="nulová",J221,0)</f>
        <v>0</v>
      </c>
      <c r="BJ221" s="15" t="s">
        <v>83</v>
      </c>
      <c r="BK221" s="215">
        <f>ROUND(I221*H221,2)</f>
        <v>0</v>
      </c>
      <c r="BL221" s="15" t="s">
        <v>177</v>
      </c>
      <c r="BM221" s="15" t="s">
        <v>1021</v>
      </c>
    </row>
    <row r="222" s="1" customFormat="1" ht="16.5" customHeight="1">
      <c r="B222" s="36"/>
      <c r="C222" s="204" t="s">
        <v>1022</v>
      </c>
      <c r="D222" s="204" t="s">
        <v>172</v>
      </c>
      <c r="E222" s="205" t="s">
        <v>1023</v>
      </c>
      <c r="F222" s="206" t="s">
        <v>821</v>
      </c>
      <c r="G222" s="207" t="s">
        <v>819</v>
      </c>
      <c r="H222" s="208">
        <v>1</v>
      </c>
      <c r="I222" s="209"/>
      <c r="J222" s="210">
        <f>ROUND(I222*H222,2)</f>
        <v>0</v>
      </c>
      <c r="K222" s="206" t="s">
        <v>1</v>
      </c>
      <c r="L222" s="41"/>
      <c r="M222" s="211" t="s">
        <v>1</v>
      </c>
      <c r="N222" s="212" t="s">
        <v>46</v>
      </c>
      <c r="O222" s="77"/>
      <c r="P222" s="213">
        <f>O222*H222</f>
        <v>0</v>
      </c>
      <c r="Q222" s="213">
        <v>0</v>
      </c>
      <c r="R222" s="213">
        <f>Q222*H222</f>
        <v>0</v>
      </c>
      <c r="S222" s="213">
        <v>0</v>
      </c>
      <c r="T222" s="214">
        <f>S222*H222</f>
        <v>0</v>
      </c>
      <c r="AR222" s="15" t="s">
        <v>177</v>
      </c>
      <c r="AT222" s="15" t="s">
        <v>172</v>
      </c>
      <c r="AU222" s="15" t="s">
        <v>85</v>
      </c>
      <c r="AY222" s="15" t="s">
        <v>170</v>
      </c>
      <c r="BE222" s="215">
        <f>IF(N222="základní",J222,0)</f>
        <v>0</v>
      </c>
      <c r="BF222" s="215">
        <f>IF(N222="snížená",J222,0)</f>
        <v>0</v>
      </c>
      <c r="BG222" s="215">
        <f>IF(N222="zákl. přenesená",J222,0)</f>
        <v>0</v>
      </c>
      <c r="BH222" s="215">
        <f>IF(N222="sníž. přenesená",J222,0)</f>
        <v>0</v>
      </c>
      <c r="BI222" s="215">
        <f>IF(N222="nulová",J222,0)</f>
        <v>0</v>
      </c>
      <c r="BJ222" s="15" t="s">
        <v>83</v>
      </c>
      <c r="BK222" s="215">
        <f>ROUND(I222*H222,2)</f>
        <v>0</v>
      </c>
      <c r="BL222" s="15" t="s">
        <v>177</v>
      </c>
      <c r="BM222" s="15" t="s">
        <v>1024</v>
      </c>
    </row>
    <row r="223" s="10" customFormat="1" ht="25.92" customHeight="1">
      <c r="B223" s="188"/>
      <c r="C223" s="189"/>
      <c r="D223" s="190" t="s">
        <v>74</v>
      </c>
      <c r="E223" s="191" t="s">
        <v>1025</v>
      </c>
      <c r="F223" s="191" t="s">
        <v>1026</v>
      </c>
      <c r="G223" s="189"/>
      <c r="H223" s="189"/>
      <c r="I223" s="192"/>
      <c r="J223" s="193">
        <f>BK223</f>
        <v>0</v>
      </c>
      <c r="K223" s="189"/>
      <c r="L223" s="194"/>
      <c r="M223" s="195"/>
      <c r="N223" s="196"/>
      <c r="O223" s="196"/>
      <c r="P223" s="197">
        <f>P224+P231+P243</f>
        <v>0</v>
      </c>
      <c r="Q223" s="196"/>
      <c r="R223" s="197">
        <f>R224+R231+R243</f>
        <v>0</v>
      </c>
      <c r="S223" s="196"/>
      <c r="T223" s="198">
        <f>T224+T231+T243</f>
        <v>0</v>
      </c>
      <c r="AR223" s="199" t="s">
        <v>83</v>
      </c>
      <c r="AT223" s="200" t="s">
        <v>74</v>
      </c>
      <c r="AU223" s="200" t="s">
        <v>75</v>
      </c>
      <c r="AY223" s="199" t="s">
        <v>170</v>
      </c>
      <c r="BK223" s="201">
        <f>BK224+BK231+BK243</f>
        <v>0</v>
      </c>
    </row>
    <row r="224" s="10" customFormat="1" ht="22.8" customHeight="1">
      <c r="B224" s="188"/>
      <c r="C224" s="189"/>
      <c r="D224" s="190" t="s">
        <v>74</v>
      </c>
      <c r="E224" s="202" t="s">
        <v>235</v>
      </c>
      <c r="F224" s="202" t="s">
        <v>816</v>
      </c>
      <c r="G224" s="189"/>
      <c r="H224" s="189"/>
      <c r="I224" s="192"/>
      <c r="J224" s="203">
        <f>BK224</f>
        <v>0</v>
      </c>
      <c r="K224" s="189"/>
      <c r="L224" s="194"/>
      <c r="M224" s="195"/>
      <c r="N224" s="196"/>
      <c r="O224" s="196"/>
      <c r="P224" s="197">
        <f>SUM(P225:P230)</f>
        <v>0</v>
      </c>
      <c r="Q224" s="196"/>
      <c r="R224" s="197">
        <f>SUM(R225:R230)</f>
        <v>0</v>
      </c>
      <c r="S224" s="196"/>
      <c r="T224" s="198">
        <f>SUM(T225:T230)</f>
        <v>0</v>
      </c>
      <c r="AR224" s="199" t="s">
        <v>83</v>
      </c>
      <c r="AT224" s="200" t="s">
        <v>74</v>
      </c>
      <c r="AU224" s="200" t="s">
        <v>83</v>
      </c>
      <c r="AY224" s="199" t="s">
        <v>170</v>
      </c>
      <c r="BK224" s="201">
        <f>SUM(BK225:BK230)</f>
        <v>0</v>
      </c>
    </row>
    <row r="225" s="1" customFormat="1" ht="16.5" customHeight="1">
      <c r="B225" s="36"/>
      <c r="C225" s="204" t="s">
        <v>908</v>
      </c>
      <c r="D225" s="204" t="s">
        <v>172</v>
      </c>
      <c r="E225" s="205" t="s">
        <v>1027</v>
      </c>
      <c r="F225" s="206" t="s">
        <v>818</v>
      </c>
      <c r="G225" s="207" t="s">
        <v>819</v>
      </c>
      <c r="H225" s="208">
        <v>3</v>
      </c>
      <c r="I225" s="209"/>
      <c r="J225" s="210">
        <f>ROUND(I225*H225,2)</f>
        <v>0</v>
      </c>
      <c r="K225" s="206" t="s">
        <v>1</v>
      </c>
      <c r="L225" s="41"/>
      <c r="M225" s="211" t="s">
        <v>1</v>
      </c>
      <c r="N225" s="212" t="s">
        <v>46</v>
      </c>
      <c r="O225" s="77"/>
      <c r="P225" s="213">
        <f>O225*H225</f>
        <v>0</v>
      </c>
      <c r="Q225" s="213">
        <v>0</v>
      </c>
      <c r="R225" s="213">
        <f>Q225*H225</f>
        <v>0</v>
      </c>
      <c r="S225" s="213">
        <v>0</v>
      </c>
      <c r="T225" s="214">
        <f>S225*H225</f>
        <v>0</v>
      </c>
      <c r="AR225" s="15" t="s">
        <v>177</v>
      </c>
      <c r="AT225" s="15" t="s">
        <v>172</v>
      </c>
      <c r="AU225" s="15" t="s">
        <v>85</v>
      </c>
      <c r="AY225" s="15" t="s">
        <v>170</v>
      </c>
      <c r="BE225" s="215">
        <f>IF(N225="základní",J225,0)</f>
        <v>0</v>
      </c>
      <c r="BF225" s="215">
        <f>IF(N225="snížená",J225,0)</f>
        <v>0</v>
      </c>
      <c r="BG225" s="215">
        <f>IF(N225="zákl. přenesená",J225,0)</f>
        <v>0</v>
      </c>
      <c r="BH225" s="215">
        <f>IF(N225="sníž. přenesená",J225,0)</f>
        <v>0</v>
      </c>
      <c r="BI225" s="215">
        <f>IF(N225="nulová",J225,0)</f>
        <v>0</v>
      </c>
      <c r="BJ225" s="15" t="s">
        <v>83</v>
      </c>
      <c r="BK225" s="215">
        <f>ROUND(I225*H225,2)</f>
        <v>0</v>
      </c>
      <c r="BL225" s="15" t="s">
        <v>177</v>
      </c>
      <c r="BM225" s="15" t="s">
        <v>1028</v>
      </c>
    </row>
    <row r="226" s="1" customFormat="1" ht="16.5" customHeight="1">
      <c r="B226" s="36"/>
      <c r="C226" s="204" t="s">
        <v>1029</v>
      </c>
      <c r="D226" s="204" t="s">
        <v>172</v>
      </c>
      <c r="E226" s="205" t="s">
        <v>1030</v>
      </c>
      <c r="F226" s="206" t="s">
        <v>831</v>
      </c>
      <c r="G226" s="207" t="s">
        <v>825</v>
      </c>
      <c r="H226" s="208">
        <v>0</v>
      </c>
      <c r="I226" s="209"/>
      <c r="J226" s="210">
        <f>ROUND(I226*H226,2)</f>
        <v>0</v>
      </c>
      <c r="K226" s="206" t="s">
        <v>1</v>
      </c>
      <c r="L226" s="41"/>
      <c r="M226" s="211" t="s">
        <v>1</v>
      </c>
      <c r="N226" s="212" t="s">
        <v>46</v>
      </c>
      <c r="O226" s="77"/>
      <c r="P226" s="213">
        <f>O226*H226</f>
        <v>0</v>
      </c>
      <c r="Q226" s="213">
        <v>0</v>
      </c>
      <c r="R226" s="213">
        <f>Q226*H226</f>
        <v>0</v>
      </c>
      <c r="S226" s="213">
        <v>0</v>
      </c>
      <c r="T226" s="214">
        <f>S226*H226</f>
        <v>0</v>
      </c>
      <c r="AR226" s="15" t="s">
        <v>177</v>
      </c>
      <c r="AT226" s="15" t="s">
        <v>172</v>
      </c>
      <c r="AU226" s="15" t="s">
        <v>85</v>
      </c>
      <c r="AY226" s="15" t="s">
        <v>170</v>
      </c>
      <c r="BE226" s="215">
        <f>IF(N226="základní",J226,0)</f>
        <v>0</v>
      </c>
      <c r="BF226" s="215">
        <f>IF(N226="snížená",J226,0)</f>
        <v>0</v>
      </c>
      <c r="BG226" s="215">
        <f>IF(N226="zákl. přenesená",J226,0)</f>
        <v>0</v>
      </c>
      <c r="BH226" s="215">
        <f>IF(N226="sníž. přenesená",J226,0)</f>
        <v>0</v>
      </c>
      <c r="BI226" s="215">
        <f>IF(N226="nulová",J226,0)</f>
        <v>0</v>
      </c>
      <c r="BJ226" s="15" t="s">
        <v>83</v>
      </c>
      <c r="BK226" s="215">
        <f>ROUND(I226*H226,2)</f>
        <v>0</v>
      </c>
      <c r="BL226" s="15" t="s">
        <v>177</v>
      </c>
      <c r="BM226" s="15" t="s">
        <v>1031</v>
      </c>
    </row>
    <row r="227" s="1" customFormat="1" ht="16.5" customHeight="1">
      <c r="B227" s="36"/>
      <c r="C227" s="204" t="s">
        <v>910</v>
      </c>
      <c r="D227" s="204" t="s">
        <v>172</v>
      </c>
      <c r="E227" s="205" t="s">
        <v>1032</v>
      </c>
      <c r="F227" s="206" t="s">
        <v>868</v>
      </c>
      <c r="G227" s="207" t="s">
        <v>206</v>
      </c>
      <c r="H227" s="208">
        <v>0</v>
      </c>
      <c r="I227" s="209"/>
      <c r="J227" s="210">
        <f>ROUND(I227*H227,2)</f>
        <v>0</v>
      </c>
      <c r="K227" s="206" t="s">
        <v>1</v>
      </c>
      <c r="L227" s="41"/>
      <c r="M227" s="211" t="s">
        <v>1</v>
      </c>
      <c r="N227" s="212" t="s">
        <v>46</v>
      </c>
      <c r="O227" s="77"/>
      <c r="P227" s="213">
        <f>O227*H227</f>
        <v>0</v>
      </c>
      <c r="Q227" s="213">
        <v>0</v>
      </c>
      <c r="R227" s="213">
        <f>Q227*H227</f>
        <v>0</v>
      </c>
      <c r="S227" s="213">
        <v>0</v>
      </c>
      <c r="T227" s="214">
        <f>S227*H227</f>
        <v>0</v>
      </c>
      <c r="AR227" s="15" t="s">
        <v>177</v>
      </c>
      <c r="AT227" s="15" t="s">
        <v>172</v>
      </c>
      <c r="AU227" s="15" t="s">
        <v>85</v>
      </c>
      <c r="AY227" s="15" t="s">
        <v>170</v>
      </c>
      <c r="BE227" s="215">
        <f>IF(N227="základní",J227,0)</f>
        <v>0</v>
      </c>
      <c r="BF227" s="215">
        <f>IF(N227="snížená",J227,0)</f>
        <v>0</v>
      </c>
      <c r="BG227" s="215">
        <f>IF(N227="zákl. přenesená",J227,0)</f>
        <v>0</v>
      </c>
      <c r="BH227" s="215">
        <f>IF(N227="sníž. přenesená",J227,0)</f>
        <v>0</v>
      </c>
      <c r="BI227" s="215">
        <f>IF(N227="nulová",J227,0)</f>
        <v>0</v>
      </c>
      <c r="BJ227" s="15" t="s">
        <v>83</v>
      </c>
      <c r="BK227" s="215">
        <f>ROUND(I227*H227,2)</f>
        <v>0</v>
      </c>
      <c r="BL227" s="15" t="s">
        <v>177</v>
      </c>
      <c r="BM227" s="15" t="s">
        <v>1033</v>
      </c>
    </row>
    <row r="228" s="1" customFormat="1" ht="16.5" customHeight="1">
      <c r="B228" s="36"/>
      <c r="C228" s="204" t="s">
        <v>1034</v>
      </c>
      <c r="D228" s="204" t="s">
        <v>172</v>
      </c>
      <c r="E228" s="205" t="s">
        <v>1035</v>
      </c>
      <c r="F228" s="206" t="s">
        <v>821</v>
      </c>
      <c r="G228" s="207" t="s">
        <v>822</v>
      </c>
      <c r="H228" s="208">
        <v>1</v>
      </c>
      <c r="I228" s="209"/>
      <c r="J228" s="210">
        <f>ROUND(I228*H228,2)</f>
        <v>0</v>
      </c>
      <c r="K228" s="206" t="s">
        <v>1</v>
      </c>
      <c r="L228" s="41"/>
      <c r="M228" s="211" t="s">
        <v>1</v>
      </c>
      <c r="N228" s="212" t="s">
        <v>46</v>
      </c>
      <c r="O228" s="77"/>
      <c r="P228" s="213">
        <f>O228*H228</f>
        <v>0</v>
      </c>
      <c r="Q228" s="213">
        <v>0</v>
      </c>
      <c r="R228" s="213">
        <f>Q228*H228</f>
        <v>0</v>
      </c>
      <c r="S228" s="213">
        <v>0</v>
      </c>
      <c r="T228" s="214">
        <f>S228*H228</f>
        <v>0</v>
      </c>
      <c r="AR228" s="15" t="s">
        <v>177</v>
      </c>
      <c r="AT228" s="15" t="s">
        <v>172</v>
      </c>
      <c r="AU228" s="15" t="s">
        <v>85</v>
      </c>
      <c r="AY228" s="15" t="s">
        <v>170</v>
      </c>
      <c r="BE228" s="215">
        <f>IF(N228="základní",J228,0)</f>
        <v>0</v>
      </c>
      <c r="BF228" s="215">
        <f>IF(N228="snížená",J228,0)</f>
        <v>0</v>
      </c>
      <c r="BG228" s="215">
        <f>IF(N228="zákl. přenesená",J228,0)</f>
        <v>0</v>
      </c>
      <c r="BH228" s="215">
        <f>IF(N228="sníž. přenesená",J228,0)</f>
        <v>0</v>
      </c>
      <c r="BI228" s="215">
        <f>IF(N228="nulová",J228,0)</f>
        <v>0</v>
      </c>
      <c r="BJ228" s="15" t="s">
        <v>83</v>
      </c>
      <c r="BK228" s="215">
        <f>ROUND(I228*H228,2)</f>
        <v>0</v>
      </c>
      <c r="BL228" s="15" t="s">
        <v>177</v>
      </c>
      <c r="BM228" s="15" t="s">
        <v>1036</v>
      </c>
    </row>
    <row r="229" s="1" customFormat="1" ht="16.5" customHeight="1">
      <c r="B229" s="36"/>
      <c r="C229" s="204" t="s">
        <v>912</v>
      </c>
      <c r="D229" s="204" t="s">
        <v>172</v>
      </c>
      <c r="E229" s="205" t="s">
        <v>1037</v>
      </c>
      <c r="F229" s="206" t="s">
        <v>824</v>
      </c>
      <c r="G229" s="207" t="s">
        <v>825</v>
      </c>
      <c r="H229" s="208">
        <v>3</v>
      </c>
      <c r="I229" s="209"/>
      <c r="J229" s="210">
        <f>ROUND(I229*H229,2)</f>
        <v>0</v>
      </c>
      <c r="K229" s="206" t="s">
        <v>1</v>
      </c>
      <c r="L229" s="41"/>
      <c r="M229" s="211" t="s">
        <v>1</v>
      </c>
      <c r="N229" s="212" t="s">
        <v>46</v>
      </c>
      <c r="O229" s="77"/>
      <c r="P229" s="213">
        <f>O229*H229</f>
        <v>0</v>
      </c>
      <c r="Q229" s="213">
        <v>0</v>
      </c>
      <c r="R229" s="213">
        <f>Q229*H229</f>
        <v>0</v>
      </c>
      <c r="S229" s="213">
        <v>0</v>
      </c>
      <c r="T229" s="214">
        <f>S229*H229</f>
        <v>0</v>
      </c>
      <c r="AR229" s="15" t="s">
        <v>177</v>
      </c>
      <c r="AT229" s="15" t="s">
        <v>172</v>
      </c>
      <c r="AU229" s="15" t="s">
        <v>85</v>
      </c>
      <c r="AY229" s="15" t="s">
        <v>170</v>
      </c>
      <c r="BE229" s="215">
        <f>IF(N229="základní",J229,0)</f>
        <v>0</v>
      </c>
      <c r="BF229" s="215">
        <f>IF(N229="snížená",J229,0)</f>
        <v>0</v>
      </c>
      <c r="BG229" s="215">
        <f>IF(N229="zákl. přenesená",J229,0)</f>
        <v>0</v>
      </c>
      <c r="BH229" s="215">
        <f>IF(N229="sníž. přenesená",J229,0)</f>
        <v>0</v>
      </c>
      <c r="BI229" s="215">
        <f>IF(N229="nulová",J229,0)</f>
        <v>0</v>
      </c>
      <c r="BJ229" s="15" t="s">
        <v>83</v>
      </c>
      <c r="BK229" s="215">
        <f>ROUND(I229*H229,2)</f>
        <v>0</v>
      </c>
      <c r="BL229" s="15" t="s">
        <v>177</v>
      </c>
      <c r="BM229" s="15" t="s">
        <v>1038</v>
      </c>
    </row>
    <row r="230" s="1" customFormat="1" ht="16.5" customHeight="1">
      <c r="B230" s="36"/>
      <c r="C230" s="204" t="s">
        <v>1039</v>
      </c>
      <c r="D230" s="204" t="s">
        <v>172</v>
      </c>
      <c r="E230" s="205" t="s">
        <v>1040</v>
      </c>
      <c r="F230" s="206" t="s">
        <v>1041</v>
      </c>
      <c r="G230" s="207" t="s">
        <v>819</v>
      </c>
      <c r="H230" s="208">
        <v>2</v>
      </c>
      <c r="I230" s="209"/>
      <c r="J230" s="210">
        <f>ROUND(I230*H230,2)</f>
        <v>0</v>
      </c>
      <c r="K230" s="206" t="s">
        <v>1</v>
      </c>
      <c r="L230" s="41"/>
      <c r="M230" s="211" t="s">
        <v>1</v>
      </c>
      <c r="N230" s="212" t="s">
        <v>46</v>
      </c>
      <c r="O230" s="77"/>
      <c r="P230" s="213">
        <f>O230*H230</f>
        <v>0</v>
      </c>
      <c r="Q230" s="213">
        <v>0</v>
      </c>
      <c r="R230" s="213">
        <f>Q230*H230</f>
        <v>0</v>
      </c>
      <c r="S230" s="213">
        <v>0</v>
      </c>
      <c r="T230" s="214">
        <f>S230*H230</f>
        <v>0</v>
      </c>
      <c r="AR230" s="15" t="s">
        <v>177</v>
      </c>
      <c r="AT230" s="15" t="s">
        <v>172</v>
      </c>
      <c r="AU230" s="15" t="s">
        <v>85</v>
      </c>
      <c r="AY230" s="15" t="s">
        <v>170</v>
      </c>
      <c r="BE230" s="215">
        <f>IF(N230="základní",J230,0)</f>
        <v>0</v>
      </c>
      <c r="BF230" s="215">
        <f>IF(N230="snížená",J230,0)</f>
        <v>0</v>
      </c>
      <c r="BG230" s="215">
        <f>IF(N230="zákl. přenesená",J230,0)</f>
        <v>0</v>
      </c>
      <c r="BH230" s="215">
        <f>IF(N230="sníž. přenesená",J230,0)</f>
        <v>0</v>
      </c>
      <c r="BI230" s="215">
        <f>IF(N230="nulová",J230,0)</f>
        <v>0</v>
      </c>
      <c r="BJ230" s="15" t="s">
        <v>83</v>
      </c>
      <c r="BK230" s="215">
        <f>ROUND(I230*H230,2)</f>
        <v>0</v>
      </c>
      <c r="BL230" s="15" t="s">
        <v>177</v>
      </c>
      <c r="BM230" s="15" t="s">
        <v>1042</v>
      </c>
    </row>
    <row r="231" s="10" customFormat="1" ht="22.8" customHeight="1">
      <c r="B231" s="188"/>
      <c r="C231" s="189"/>
      <c r="D231" s="190" t="s">
        <v>74</v>
      </c>
      <c r="E231" s="202" t="s">
        <v>241</v>
      </c>
      <c r="F231" s="202" t="s">
        <v>828</v>
      </c>
      <c r="G231" s="189"/>
      <c r="H231" s="189"/>
      <c r="I231" s="192"/>
      <c r="J231" s="203">
        <f>BK231</f>
        <v>0</v>
      </c>
      <c r="K231" s="189"/>
      <c r="L231" s="194"/>
      <c r="M231" s="195"/>
      <c r="N231" s="196"/>
      <c r="O231" s="196"/>
      <c r="P231" s="197">
        <f>SUM(P232:P242)</f>
        <v>0</v>
      </c>
      <c r="Q231" s="196"/>
      <c r="R231" s="197">
        <f>SUM(R232:R242)</f>
        <v>0</v>
      </c>
      <c r="S231" s="196"/>
      <c r="T231" s="198">
        <f>SUM(T232:T242)</f>
        <v>0</v>
      </c>
      <c r="AR231" s="199" t="s">
        <v>83</v>
      </c>
      <c r="AT231" s="200" t="s">
        <v>74</v>
      </c>
      <c r="AU231" s="200" t="s">
        <v>83</v>
      </c>
      <c r="AY231" s="199" t="s">
        <v>170</v>
      </c>
      <c r="BK231" s="201">
        <f>SUM(BK232:BK242)</f>
        <v>0</v>
      </c>
    </row>
    <row r="232" s="1" customFormat="1" ht="16.5" customHeight="1">
      <c r="B232" s="36"/>
      <c r="C232" s="204" t="s">
        <v>914</v>
      </c>
      <c r="D232" s="204" t="s">
        <v>172</v>
      </c>
      <c r="E232" s="205" t="s">
        <v>1043</v>
      </c>
      <c r="F232" s="206" t="s">
        <v>851</v>
      </c>
      <c r="G232" s="207" t="s">
        <v>852</v>
      </c>
      <c r="H232" s="208">
        <v>20</v>
      </c>
      <c r="I232" s="209"/>
      <c r="J232" s="210">
        <f>ROUND(I232*H232,2)</f>
        <v>0</v>
      </c>
      <c r="K232" s="206" t="s">
        <v>1</v>
      </c>
      <c r="L232" s="41"/>
      <c r="M232" s="211" t="s">
        <v>1</v>
      </c>
      <c r="N232" s="212" t="s">
        <v>46</v>
      </c>
      <c r="O232" s="77"/>
      <c r="P232" s="213">
        <f>O232*H232</f>
        <v>0</v>
      </c>
      <c r="Q232" s="213">
        <v>0</v>
      </c>
      <c r="R232" s="213">
        <f>Q232*H232</f>
        <v>0</v>
      </c>
      <c r="S232" s="213">
        <v>0</v>
      </c>
      <c r="T232" s="214">
        <f>S232*H232</f>
        <v>0</v>
      </c>
      <c r="AR232" s="15" t="s">
        <v>177</v>
      </c>
      <c r="AT232" s="15" t="s">
        <v>172</v>
      </c>
      <c r="AU232" s="15" t="s">
        <v>85</v>
      </c>
      <c r="AY232" s="15" t="s">
        <v>170</v>
      </c>
      <c r="BE232" s="215">
        <f>IF(N232="základní",J232,0)</f>
        <v>0</v>
      </c>
      <c r="BF232" s="215">
        <f>IF(N232="snížená",J232,0)</f>
        <v>0</v>
      </c>
      <c r="BG232" s="215">
        <f>IF(N232="zákl. přenesená",J232,0)</f>
        <v>0</v>
      </c>
      <c r="BH232" s="215">
        <f>IF(N232="sníž. přenesená",J232,0)</f>
        <v>0</v>
      </c>
      <c r="BI232" s="215">
        <f>IF(N232="nulová",J232,0)</f>
        <v>0</v>
      </c>
      <c r="BJ232" s="15" t="s">
        <v>83</v>
      </c>
      <c r="BK232" s="215">
        <f>ROUND(I232*H232,2)</f>
        <v>0</v>
      </c>
      <c r="BL232" s="15" t="s">
        <v>177</v>
      </c>
      <c r="BM232" s="15" t="s">
        <v>1044</v>
      </c>
    </row>
    <row r="233" s="1" customFormat="1" ht="16.5" customHeight="1">
      <c r="B233" s="36"/>
      <c r="C233" s="204" t="s">
        <v>1045</v>
      </c>
      <c r="D233" s="204" t="s">
        <v>172</v>
      </c>
      <c r="E233" s="205" t="s">
        <v>1046</v>
      </c>
      <c r="F233" s="206" t="s">
        <v>856</v>
      </c>
      <c r="G233" s="207" t="s">
        <v>852</v>
      </c>
      <c r="H233" s="208">
        <v>20</v>
      </c>
      <c r="I233" s="209"/>
      <c r="J233" s="210">
        <f>ROUND(I233*H233,2)</f>
        <v>0</v>
      </c>
      <c r="K233" s="206" t="s">
        <v>1</v>
      </c>
      <c r="L233" s="41"/>
      <c r="M233" s="211" t="s">
        <v>1</v>
      </c>
      <c r="N233" s="212" t="s">
        <v>46</v>
      </c>
      <c r="O233" s="77"/>
      <c r="P233" s="213">
        <f>O233*H233</f>
        <v>0</v>
      </c>
      <c r="Q233" s="213">
        <v>0</v>
      </c>
      <c r="R233" s="213">
        <f>Q233*H233</f>
        <v>0</v>
      </c>
      <c r="S233" s="213">
        <v>0</v>
      </c>
      <c r="T233" s="214">
        <f>S233*H233</f>
        <v>0</v>
      </c>
      <c r="AR233" s="15" t="s">
        <v>177</v>
      </c>
      <c r="AT233" s="15" t="s">
        <v>172</v>
      </c>
      <c r="AU233" s="15" t="s">
        <v>85</v>
      </c>
      <c r="AY233" s="15" t="s">
        <v>170</v>
      </c>
      <c r="BE233" s="215">
        <f>IF(N233="základní",J233,0)</f>
        <v>0</v>
      </c>
      <c r="BF233" s="215">
        <f>IF(N233="snížená",J233,0)</f>
        <v>0</v>
      </c>
      <c r="BG233" s="215">
        <f>IF(N233="zákl. přenesená",J233,0)</f>
        <v>0</v>
      </c>
      <c r="BH233" s="215">
        <f>IF(N233="sníž. přenesená",J233,0)</f>
        <v>0</v>
      </c>
      <c r="BI233" s="215">
        <f>IF(N233="nulová",J233,0)</f>
        <v>0</v>
      </c>
      <c r="BJ233" s="15" t="s">
        <v>83</v>
      </c>
      <c r="BK233" s="215">
        <f>ROUND(I233*H233,2)</f>
        <v>0</v>
      </c>
      <c r="BL233" s="15" t="s">
        <v>177</v>
      </c>
      <c r="BM233" s="15" t="s">
        <v>1047</v>
      </c>
    </row>
    <row r="234" s="1" customFormat="1" ht="16.5" customHeight="1">
      <c r="B234" s="36"/>
      <c r="C234" s="204" t="s">
        <v>916</v>
      </c>
      <c r="D234" s="204" t="s">
        <v>172</v>
      </c>
      <c r="E234" s="205" t="s">
        <v>1048</v>
      </c>
      <c r="F234" s="206" t="s">
        <v>858</v>
      </c>
      <c r="G234" s="207" t="s">
        <v>852</v>
      </c>
      <c r="H234" s="208">
        <v>20</v>
      </c>
      <c r="I234" s="209"/>
      <c r="J234" s="210">
        <f>ROUND(I234*H234,2)</f>
        <v>0</v>
      </c>
      <c r="K234" s="206" t="s">
        <v>1</v>
      </c>
      <c r="L234" s="41"/>
      <c r="M234" s="211" t="s">
        <v>1</v>
      </c>
      <c r="N234" s="212" t="s">
        <v>46</v>
      </c>
      <c r="O234" s="77"/>
      <c r="P234" s="213">
        <f>O234*H234</f>
        <v>0</v>
      </c>
      <c r="Q234" s="213">
        <v>0</v>
      </c>
      <c r="R234" s="213">
        <f>Q234*H234</f>
        <v>0</v>
      </c>
      <c r="S234" s="213">
        <v>0</v>
      </c>
      <c r="T234" s="214">
        <f>S234*H234</f>
        <v>0</v>
      </c>
      <c r="AR234" s="15" t="s">
        <v>177</v>
      </c>
      <c r="AT234" s="15" t="s">
        <v>172</v>
      </c>
      <c r="AU234" s="15" t="s">
        <v>85</v>
      </c>
      <c r="AY234" s="15" t="s">
        <v>170</v>
      </c>
      <c r="BE234" s="215">
        <f>IF(N234="základní",J234,0)</f>
        <v>0</v>
      </c>
      <c r="BF234" s="215">
        <f>IF(N234="snížená",J234,0)</f>
        <v>0</v>
      </c>
      <c r="BG234" s="215">
        <f>IF(N234="zákl. přenesená",J234,0)</f>
        <v>0</v>
      </c>
      <c r="BH234" s="215">
        <f>IF(N234="sníž. přenesená",J234,0)</f>
        <v>0</v>
      </c>
      <c r="BI234" s="215">
        <f>IF(N234="nulová",J234,0)</f>
        <v>0</v>
      </c>
      <c r="BJ234" s="15" t="s">
        <v>83</v>
      </c>
      <c r="BK234" s="215">
        <f>ROUND(I234*H234,2)</f>
        <v>0</v>
      </c>
      <c r="BL234" s="15" t="s">
        <v>177</v>
      </c>
      <c r="BM234" s="15" t="s">
        <v>1049</v>
      </c>
    </row>
    <row r="235" s="1" customFormat="1" ht="16.5" customHeight="1">
      <c r="B235" s="36"/>
      <c r="C235" s="204" t="s">
        <v>1050</v>
      </c>
      <c r="D235" s="204" t="s">
        <v>172</v>
      </c>
      <c r="E235" s="205" t="s">
        <v>1051</v>
      </c>
      <c r="F235" s="206" t="s">
        <v>860</v>
      </c>
      <c r="G235" s="207" t="s">
        <v>852</v>
      </c>
      <c r="H235" s="208">
        <v>20</v>
      </c>
      <c r="I235" s="209"/>
      <c r="J235" s="210">
        <f>ROUND(I235*H235,2)</f>
        <v>0</v>
      </c>
      <c r="K235" s="206" t="s">
        <v>1</v>
      </c>
      <c r="L235" s="41"/>
      <c r="M235" s="211" t="s">
        <v>1</v>
      </c>
      <c r="N235" s="212" t="s">
        <v>46</v>
      </c>
      <c r="O235" s="77"/>
      <c r="P235" s="213">
        <f>O235*H235</f>
        <v>0</v>
      </c>
      <c r="Q235" s="213">
        <v>0</v>
      </c>
      <c r="R235" s="213">
        <f>Q235*H235</f>
        <v>0</v>
      </c>
      <c r="S235" s="213">
        <v>0</v>
      </c>
      <c r="T235" s="214">
        <f>S235*H235</f>
        <v>0</v>
      </c>
      <c r="AR235" s="15" t="s">
        <v>177</v>
      </c>
      <c r="AT235" s="15" t="s">
        <v>172</v>
      </c>
      <c r="AU235" s="15" t="s">
        <v>85</v>
      </c>
      <c r="AY235" s="15" t="s">
        <v>170</v>
      </c>
      <c r="BE235" s="215">
        <f>IF(N235="základní",J235,0)</f>
        <v>0</v>
      </c>
      <c r="BF235" s="215">
        <f>IF(N235="snížená",J235,0)</f>
        <v>0</v>
      </c>
      <c r="BG235" s="215">
        <f>IF(N235="zákl. přenesená",J235,0)</f>
        <v>0</v>
      </c>
      <c r="BH235" s="215">
        <f>IF(N235="sníž. přenesená",J235,0)</f>
        <v>0</v>
      </c>
      <c r="BI235" s="215">
        <f>IF(N235="nulová",J235,0)</f>
        <v>0</v>
      </c>
      <c r="BJ235" s="15" t="s">
        <v>83</v>
      </c>
      <c r="BK235" s="215">
        <f>ROUND(I235*H235,2)</f>
        <v>0</v>
      </c>
      <c r="BL235" s="15" t="s">
        <v>177</v>
      </c>
      <c r="BM235" s="15" t="s">
        <v>1052</v>
      </c>
    </row>
    <row r="236" s="1" customFormat="1" ht="16.5" customHeight="1">
      <c r="B236" s="36"/>
      <c r="C236" s="204" t="s">
        <v>920</v>
      </c>
      <c r="D236" s="204" t="s">
        <v>172</v>
      </c>
      <c r="E236" s="205" t="s">
        <v>1053</v>
      </c>
      <c r="F236" s="206" t="s">
        <v>821</v>
      </c>
      <c r="G236" s="207" t="s">
        <v>819</v>
      </c>
      <c r="H236" s="208">
        <v>2</v>
      </c>
      <c r="I236" s="209"/>
      <c r="J236" s="210">
        <f>ROUND(I236*H236,2)</f>
        <v>0</v>
      </c>
      <c r="K236" s="206" t="s">
        <v>1</v>
      </c>
      <c r="L236" s="41"/>
      <c r="M236" s="211" t="s">
        <v>1</v>
      </c>
      <c r="N236" s="212" t="s">
        <v>46</v>
      </c>
      <c r="O236" s="77"/>
      <c r="P236" s="213">
        <f>O236*H236</f>
        <v>0</v>
      </c>
      <c r="Q236" s="213">
        <v>0</v>
      </c>
      <c r="R236" s="213">
        <f>Q236*H236</f>
        <v>0</v>
      </c>
      <c r="S236" s="213">
        <v>0</v>
      </c>
      <c r="T236" s="214">
        <f>S236*H236</f>
        <v>0</v>
      </c>
      <c r="AR236" s="15" t="s">
        <v>177</v>
      </c>
      <c r="AT236" s="15" t="s">
        <v>172</v>
      </c>
      <c r="AU236" s="15" t="s">
        <v>85</v>
      </c>
      <c r="AY236" s="15" t="s">
        <v>170</v>
      </c>
      <c r="BE236" s="215">
        <f>IF(N236="základní",J236,0)</f>
        <v>0</v>
      </c>
      <c r="BF236" s="215">
        <f>IF(N236="snížená",J236,0)</f>
        <v>0</v>
      </c>
      <c r="BG236" s="215">
        <f>IF(N236="zákl. přenesená",J236,0)</f>
        <v>0</v>
      </c>
      <c r="BH236" s="215">
        <f>IF(N236="sníž. přenesená",J236,0)</f>
        <v>0</v>
      </c>
      <c r="BI236" s="215">
        <f>IF(N236="nulová",J236,0)</f>
        <v>0</v>
      </c>
      <c r="BJ236" s="15" t="s">
        <v>83</v>
      </c>
      <c r="BK236" s="215">
        <f>ROUND(I236*H236,2)</f>
        <v>0</v>
      </c>
      <c r="BL236" s="15" t="s">
        <v>177</v>
      </c>
      <c r="BM236" s="15" t="s">
        <v>1054</v>
      </c>
    </row>
    <row r="237" s="1" customFormat="1" ht="16.5" customHeight="1">
      <c r="B237" s="36"/>
      <c r="C237" s="204" t="s">
        <v>1055</v>
      </c>
      <c r="D237" s="204" t="s">
        <v>172</v>
      </c>
      <c r="E237" s="205" t="s">
        <v>1056</v>
      </c>
      <c r="F237" s="206" t="s">
        <v>840</v>
      </c>
      <c r="G237" s="207" t="s">
        <v>819</v>
      </c>
      <c r="H237" s="208">
        <v>2</v>
      </c>
      <c r="I237" s="209"/>
      <c r="J237" s="210">
        <f>ROUND(I237*H237,2)</f>
        <v>0</v>
      </c>
      <c r="K237" s="206" t="s">
        <v>1</v>
      </c>
      <c r="L237" s="41"/>
      <c r="M237" s="211" t="s">
        <v>1</v>
      </c>
      <c r="N237" s="212" t="s">
        <v>46</v>
      </c>
      <c r="O237" s="77"/>
      <c r="P237" s="213">
        <f>O237*H237</f>
        <v>0</v>
      </c>
      <c r="Q237" s="213">
        <v>0</v>
      </c>
      <c r="R237" s="213">
        <f>Q237*H237</f>
        <v>0</v>
      </c>
      <c r="S237" s="213">
        <v>0</v>
      </c>
      <c r="T237" s="214">
        <f>S237*H237</f>
        <v>0</v>
      </c>
      <c r="AR237" s="15" t="s">
        <v>177</v>
      </c>
      <c r="AT237" s="15" t="s">
        <v>172</v>
      </c>
      <c r="AU237" s="15" t="s">
        <v>85</v>
      </c>
      <c r="AY237" s="15" t="s">
        <v>170</v>
      </c>
      <c r="BE237" s="215">
        <f>IF(N237="základní",J237,0)</f>
        <v>0</v>
      </c>
      <c r="BF237" s="215">
        <f>IF(N237="snížená",J237,0)</f>
        <v>0</v>
      </c>
      <c r="BG237" s="215">
        <f>IF(N237="zákl. přenesená",J237,0)</f>
        <v>0</v>
      </c>
      <c r="BH237" s="215">
        <f>IF(N237="sníž. přenesená",J237,0)</f>
        <v>0</v>
      </c>
      <c r="BI237" s="215">
        <f>IF(N237="nulová",J237,0)</f>
        <v>0</v>
      </c>
      <c r="BJ237" s="15" t="s">
        <v>83</v>
      </c>
      <c r="BK237" s="215">
        <f>ROUND(I237*H237,2)</f>
        <v>0</v>
      </c>
      <c r="BL237" s="15" t="s">
        <v>177</v>
      </c>
      <c r="BM237" s="15" t="s">
        <v>1057</v>
      </c>
    </row>
    <row r="238" s="1" customFormat="1" ht="16.5" customHeight="1">
      <c r="B238" s="36"/>
      <c r="C238" s="204" t="s">
        <v>922</v>
      </c>
      <c r="D238" s="204" t="s">
        <v>172</v>
      </c>
      <c r="E238" s="205" t="s">
        <v>1058</v>
      </c>
      <c r="F238" s="206" t="s">
        <v>871</v>
      </c>
      <c r="G238" s="207" t="s">
        <v>819</v>
      </c>
      <c r="H238" s="208">
        <v>2</v>
      </c>
      <c r="I238" s="209"/>
      <c r="J238" s="210">
        <f>ROUND(I238*H238,2)</f>
        <v>0</v>
      </c>
      <c r="K238" s="206" t="s">
        <v>1</v>
      </c>
      <c r="L238" s="41"/>
      <c r="M238" s="211" t="s">
        <v>1</v>
      </c>
      <c r="N238" s="212" t="s">
        <v>46</v>
      </c>
      <c r="O238" s="77"/>
      <c r="P238" s="213">
        <f>O238*H238</f>
        <v>0</v>
      </c>
      <c r="Q238" s="213">
        <v>0</v>
      </c>
      <c r="R238" s="213">
        <f>Q238*H238</f>
        <v>0</v>
      </c>
      <c r="S238" s="213">
        <v>0</v>
      </c>
      <c r="T238" s="214">
        <f>S238*H238</f>
        <v>0</v>
      </c>
      <c r="AR238" s="15" t="s">
        <v>177</v>
      </c>
      <c r="AT238" s="15" t="s">
        <v>172</v>
      </c>
      <c r="AU238" s="15" t="s">
        <v>85</v>
      </c>
      <c r="AY238" s="15" t="s">
        <v>170</v>
      </c>
      <c r="BE238" s="215">
        <f>IF(N238="základní",J238,0)</f>
        <v>0</v>
      </c>
      <c r="BF238" s="215">
        <f>IF(N238="snížená",J238,0)</f>
        <v>0</v>
      </c>
      <c r="BG238" s="215">
        <f>IF(N238="zákl. přenesená",J238,0)</f>
        <v>0</v>
      </c>
      <c r="BH238" s="215">
        <f>IF(N238="sníž. přenesená",J238,0)</f>
        <v>0</v>
      </c>
      <c r="BI238" s="215">
        <f>IF(N238="nulová",J238,0)</f>
        <v>0</v>
      </c>
      <c r="BJ238" s="15" t="s">
        <v>83</v>
      </c>
      <c r="BK238" s="215">
        <f>ROUND(I238*H238,2)</f>
        <v>0</v>
      </c>
      <c r="BL238" s="15" t="s">
        <v>177</v>
      </c>
      <c r="BM238" s="15" t="s">
        <v>1059</v>
      </c>
    </row>
    <row r="239" s="1" customFormat="1" ht="16.5" customHeight="1">
      <c r="B239" s="36"/>
      <c r="C239" s="204" t="s">
        <v>1060</v>
      </c>
      <c r="D239" s="204" t="s">
        <v>172</v>
      </c>
      <c r="E239" s="205" t="s">
        <v>1061</v>
      </c>
      <c r="F239" s="206" t="s">
        <v>834</v>
      </c>
      <c r="G239" s="207" t="s">
        <v>819</v>
      </c>
      <c r="H239" s="208">
        <v>1</v>
      </c>
      <c r="I239" s="209"/>
      <c r="J239" s="210">
        <f>ROUND(I239*H239,2)</f>
        <v>0</v>
      </c>
      <c r="K239" s="206" t="s">
        <v>1</v>
      </c>
      <c r="L239" s="41"/>
      <c r="M239" s="211" t="s">
        <v>1</v>
      </c>
      <c r="N239" s="212" t="s">
        <v>46</v>
      </c>
      <c r="O239" s="77"/>
      <c r="P239" s="213">
        <f>O239*H239</f>
        <v>0</v>
      </c>
      <c r="Q239" s="213">
        <v>0</v>
      </c>
      <c r="R239" s="213">
        <f>Q239*H239</f>
        <v>0</v>
      </c>
      <c r="S239" s="213">
        <v>0</v>
      </c>
      <c r="T239" s="214">
        <f>S239*H239</f>
        <v>0</v>
      </c>
      <c r="AR239" s="15" t="s">
        <v>177</v>
      </c>
      <c r="AT239" s="15" t="s">
        <v>172</v>
      </c>
      <c r="AU239" s="15" t="s">
        <v>85</v>
      </c>
      <c r="AY239" s="15" t="s">
        <v>170</v>
      </c>
      <c r="BE239" s="215">
        <f>IF(N239="základní",J239,0)</f>
        <v>0</v>
      </c>
      <c r="BF239" s="215">
        <f>IF(N239="snížená",J239,0)</f>
        <v>0</v>
      </c>
      <c r="BG239" s="215">
        <f>IF(N239="zákl. přenesená",J239,0)</f>
        <v>0</v>
      </c>
      <c r="BH239" s="215">
        <f>IF(N239="sníž. přenesená",J239,0)</f>
        <v>0</v>
      </c>
      <c r="BI239" s="215">
        <f>IF(N239="nulová",J239,0)</f>
        <v>0</v>
      </c>
      <c r="BJ239" s="15" t="s">
        <v>83</v>
      </c>
      <c r="BK239" s="215">
        <f>ROUND(I239*H239,2)</f>
        <v>0</v>
      </c>
      <c r="BL239" s="15" t="s">
        <v>177</v>
      </c>
      <c r="BM239" s="15" t="s">
        <v>1062</v>
      </c>
    </row>
    <row r="240" s="1" customFormat="1" ht="16.5" customHeight="1">
      <c r="B240" s="36"/>
      <c r="C240" s="204" t="s">
        <v>924</v>
      </c>
      <c r="D240" s="204" t="s">
        <v>172</v>
      </c>
      <c r="E240" s="205" t="s">
        <v>1063</v>
      </c>
      <c r="F240" s="206" t="s">
        <v>818</v>
      </c>
      <c r="G240" s="207" t="s">
        <v>819</v>
      </c>
      <c r="H240" s="208">
        <v>4</v>
      </c>
      <c r="I240" s="209"/>
      <c r="J240" s="210">
        <f>ROUND(I240*H240,2)</f>
        <v>0</v>
      </c>
      <c r="K240" s="206" t="s">
        <v>1</v>
      </c>
      <c r="L240" s="41"/>
      <c r="M240" s="211" t="s">
        <v>1</v>
      </c>
      <c r="N240" s="212" t="s">
        <v>46</v>
      </c>
      <c r="O240" s="77"/>
      <c r="P240" s="213">
        <f>O240*H240</f>
        <v>0</v>
      </c>
      <c r="Q240" s="213">
        <v>0</v>
      </c>
      <c r="R240" s="213">
        <f>Q240*H240</f>
        <v>0</v>
      </c>
      <c r="S240" s="213">
        <v>0</v>
      </c>
      <c r="T240" s="214">
        <f>S240*H240</f>
        <v>0</v>
      </c>
      <c r="AR240" s="15" t="s">
        <v>177</v>
      </c>
      <c r="AT240" s="15" t="s">
        <v>172</v>
      </c>
      <c r="AU240" s="15" t="s">
        <v>85</v>
      </c>
      <c r="AY240" s="15" t="s">
        <v>170</v>
      </c>
      <c r="BE240" s="215">
        <f>IF(N240="základní",J240,0)</f>
        <v>0</v>
      </c>
      <c r="BF240" s="215">
        <f>IF(N240="snížená",J240,0)</f>
        <v>0</v>
      </c>
      <c r="BG240" s="215">
        <f>IF(N240="zákl. přenesená",J240,0)</f>
        <v>0</v>
      </c>
      <c r="BH240" s="215">
        <f>IF(N240="sníž. přenesená",J240,0)</f>
        <v>0</v>
      </c>
      <c r="BI240" s="215">
        <f>IF(N240="nulová",J240,0)</f>
        <v>0</v>
      </c>
      <c r="BJ240" s="15" t="s">
        <v>83</v>
      </c>
      <c r="BK240" s="215">
        <f>ROUND(I240*H240,2)</f>
        <v>0</v>
      </c>
      <c r="BL240" s="15" t="s">
        <v>177</v>
      </c>
      <c r="BM240" s="15" t="s">
        <v>1064</v>
      </c>
    </row>
    <row r="241" s="1" customFormat="1" ht="16.5" customHeight="1">
      <c r="B241" s="36"/>
      <c r="C241" s="204" t="s">
        <v>1065</v>
      </c>
      <c r="D241" s="204" t="s">
        <v>172</v>
      </c>
      <c r="E241" s="205" t="s">
        <v>1066</v>
      </c>
      <c r="F241" s="206" t="s">
        <v>831</v>
      </c>
      <c r="G241" s="207" t="s">
        <v>825</v>
      </c>
      <c r="H241" s="208">
        <v>1</v>
      </c>
      <c r="I241" s="209"/>
      <c r="J241" s="210">
        <f>ROUND(I241*H241,2)</f>
        <v>0</v>
      </c>
      <c r="K241" s="206" t="s">
        <v>1</v>
      </c>
      <c r="L241" s="41"/>
      <c r="M241" s="211" t="s">
        <v>1</v>
      </c>
      <c r="N241" s="212" t="s">
        <v>46</v>
      </c>
      <c r="O241" s="77"/>
      <c r="P241" s="213">
        <f>O241*H241</f>
        <v>0</v>
      </c>
      <c r="Q241" s="213">
        <v>0</v>
      </c>
      <c r="R241" s="213">
        <f>Q241*H241</f>
        <v>0</v>
      </c>
      <c r="S241" s="213">
        <v>0</v>
      </c>
      <c r="T241" s="214">
        <f>S241*H241</f>
        <v>0</v>
      </c>
      <c r="AR241" s="15" t="s">
        <v>177</v>
      </c>
      <c r="AT241" s="15" t="s">
        <v>172</v>
      </c>
      <c r="AU241" s="15" t="s">
        <v>85</v>
      </c>
      <c r="AY241" s="15" t="s">
        <v>170</v>
      </c>
      <c r="BE241" s="215">
        <f>IF(N241="základní",J241,0)</f>
        <v>0</v>
      </c>
      <c r="BF241" s="215">
        <f>IF(N241="snížená",J241,0)</f>
        <v>0</v>
      </c>
      <c r="BG241" s="215">
        <f>IF(N241="zákl. přenesená",J241,0)</f>
        <v>0</v>
      </c>
      <c r="BH241" s="215">
        <f>IF(N241="sníž. přenesená",J241,0)</f>
        <v>0</v>
      </c>
      <c r="BI241" s="215">
        <f>IF(N241="nulová",J241,0)</f>
        <v>0</v>
      </c>
      <c r="BJ241" s="15" t="s">
        <v>83</v>
      </c>
      <c r="BK241" s="215">
        <f>ROUND(I241*H241,2)</f>
        <v>0</v>
      </c>
      <c r="BL241" s="15" t="s">
        <v>177</v>
      </c>
      <c r="BM241" s="15" t="s">
        <v>1067</v>
      </c>
    </row>
    <row r="242" s="1" customFormat="1" ht="16.5" customHeight="1">
      <c r="B242" s="36"/>
      <c r="C242" s="204" t="s">
        <v>926</v>
      </c>
      <c r="D242" s="204" t="s">
        <v>172</v>
      </c>
      <c r="E242" s="205" t="s">
        <v>1068</v>
      </c>
      <c r="F242" s="206" t="s">
        <v>1069</v>
      </c>
      <c r="G242" s="207" t="s">
        <v>206</v>
      </c>
      <c r="H242" s="208">
        <v>5</v>
      </c>
      <c r="I242" s="209"/>
      <c r="J242" s="210">
        <f>ROUND(I242*H242,2)</f>
        <v>0</v>
      </c>
      <c r="K242" s="206" t="s">
        <v>1</v>
      </c>
      <c r="L242" s="41"/>
      <c r="M242" s="211" t="s">
        <v>1</v>
      </c>
      <c r="N242" s="212" t="s">
        <v>46</v>
      </c>
      <c r="O242" s="77"/>
      <c r="P242" s="213">
        <f>O242*H242</f>
        <v>0</v>
      </c>
      <c r="Q242" s="213">
        <v>0</v>
      </c>
      <c r="R242" s="213">
        <f>Q242*H242</f>
        <v>0</v>
      </c>
      <c r="S242" s="213">
        <v>0</v>
      </c>
      <c r="T242" s="214">
        <f>S242*H242</f>
        <v>0</v>
      </c>
      <c r="AR242" s="15" t="s">
        <v>177</v>
      </c>
      <c r="AT242" s="15" t="s">
        <v>172</v>
      </c>
      <c r="AU242" s="15" t="s">
        <v>85</v>
      </c>
      <c r="AY242" s="15" t="s">
        <v>170</v>
      </c>
      <c r="BE242" s="215">
        <f>IF(N242="základní",J242,0)</f>
        <v>0</v>
      </c>
      <c r="BF242" s="215">
        <f>IF(N242="snížená",J242,0)</f>
        <v>0</v>
      </c>
      <c r="BG242" s="215">
        <f>IF(N242="zákl. přenesená",J242,0)</f>
        <v>0</v>
      </c>
      <c r="BH242" s="215">
        <f>IF(N242="sníž. přenesená",J242,0)</f>
        <v>0</v>
      </c>
      <c r="BI242" s="215">
        <f>IF(N242="nulová",J242,0)</f>
        <v>0</v>
      </c>
      <c r="BJ242" s="15" t="s">
        <v>83</v>
      </c>
      <c r="BK242" s="215">
        <f>ROUND(I242*H242,2)</f>
        <v>0</v>
      </c>
      <c r="BL242" s="15" t="s">
        <v>177</v>
      </c>
      <c r="BM242" s="15" t="s">
        <v>1070</v>
      </c>
    </row>
    <row r="243" s="10" customFormat="1" ht="22.8" customHeight="1">
      <c r="B243" s="188"/>
      <c r="C243" s="189"/>
      <c r="D243" s="190" t="s">
        <v>74</v>
      </c>
      <c r="E243" s="202" t="s">
        <v>246</v>
      </c>
      <c r="F243" s="202" t="s">
        <v>835</v>
      </c>
      <c r="G243" s="189"/>
      <c r="H243" s="189"/>
      <c r="I243" s="192"/>
      <c r="J243" s="203">
        <f>BK243</f>
        <v>0</v>
      </c>
      <c r="K243" s="189"/>
      <c r="L243" s="194"/>
      <c r="M243" s="195"/>
      <c r="N243" s="196"/>
      <c r="O243" s="196"/>
      <c r="P243" s="197">
        <f>SUM(P244:P250)</f>
        <v>0</v>
      </c>
      <c r="Q243" s="196"/>
      <c r="R243" s="197">
        <f>SUM(R244:R250)</f>
        <v>0</v>
      </c>
      <c r="S243" s="196"/>
      <c r="T243" s="198">
        <f>SUM(T244:T250)</f>
        <v>0</v>
      </c>
      <c r="AR243" s="199" t="s">
        <v>83</v>
      </c>
      <c r="AT243" s="200" t="s">
        <v>74</v>
      </c>
      <c r="AU243" s="200" t="s">
        <v>83</v>
      </c>
      <c r="AY243" s="199" t="s">
        <v>170</v>
      </c>
      <c r="BK243" s="201">
        <f>SUM(BK244:BK250)</f>
        <v>0</v>
      </c>
    </row>
    <row r="244" s="1" customFormat="1" ht="16.5" customHeight="1">
      <c r="B244" s="36"/>
      <c r="C244" s="204" t="s">
        <v>1071</v>
      </c>
      <c r="D244" s="204" t="s">
        <v>172</v>
      </c>
      <c r="E244" s="205" t="s">
        <v>1072</v>
      </c>
      <c r="F244" s="206" t="s">
        <v>834</v>
      </c>
      <c r="G244" s="207" t="s">
        <v>819</v>
      </c>
      <c r="H244" s="208">
        <v>1</v>
      </c>
      <c r="I244" s="209"/>
      <c r="J244" s="210">
        <f>ROUND(I244*H244,2)</f>
        <v>0</v>
      </c>
      <c r="K244" s="206" t="s">
        <v>1</v>
      </c>
      <c r="L244" s="41"/>
      <c r="M244" s="211" t="s">
        <v>1</v>
      </c>
      <c r="N244" s="212" t="s">
        <v>46</v>
      </c>
      <c r="O244" s="77"/>
      <c r="P244" s="213">
        <f>O244*H244</f>
        <v>0</v>
      </c>
      <c r="Q244" s="213">
        <v>0</v>
      </c>
      <c r="R244" s="213">
        <f>Q244*H244</f>
        <v>0</v>
      </c>
      <c r="S244" s="213">
        <v>0</v>
      </c>
      <c r="T244" s="214">
        <f>S244*H244</f>
        <v>0</v>
      </c>
      <c r="AR244" s="15" t="s">
        <v>177</v>
      </c>
      <c r="AT244" s="15" t="s">
        <v>172</v>
      </c>
      <c r="AU244" s="15" t="s">
        <v>85</v>
      </c>
      <c r="AY244" s="15" t="s">
        <v>170</v>
      </c>
      <c r="BE244" s="215">
        <f>IF(N244="základní",J244,0)</f>
        <v>0</v>
      </c>
      <c r="BF244" s="215">
        <f>IF(N244="snížená",J244,0)</f>
        <v>0</v>
      </c>
      <c r="BG244" s="215">
        <f>IF(N244="zákl. přenesená",J244,0)</f>
        <v>0</v>
      </c>
      <c r="BH244" s="215">
        <f>IF(N244="sníž. přenesená",J244,0)</f>
        <v>0</v>
      </c>
      <c r="BI244" s="215">
        <f>IF(N244="nulová",J244,0)</f>
        <v>0</v>
      </c>
      <c r="BJ244" s="15" t="s">
        <v>83</v>
      </c>
      <c r="BK244" s="215">
        <f>ROUND(I244*H244,2)</f>
        <v>0</v>
      </c>
      <c r="BL244" s="15" t="s">
        <v>177</v>
      </c>
      <c r="BM244" s="15" t="s">
        <v>1073</v>
      </c>
    </row>
    <row r="245" s="1" customFormat="1" ht="16.5" customHeight="1">
      <c r="B245" s="36"/>
      <c r="C245" s="204" t="s">
        <v>928</v>
      </c>
      <c r="D245" s="204" t="s">
        <v>172</v>
      </c>
      <c r="E245" s="205" t="s">
        <v>1074</v>
      </c>
      <c r="F245" s="206" t="s">
        <v>871</v>
      </c>
      <c r="G245" s="207" t="s">
        <v>819</v>
      </c>
      <c r="H245" s="208">
        <v>3</v>
      </c>
      <c r="I245" s="209"/>
      <c r="J245" s="210">
        <f>ROUND(I245*H245,2)</f>
        <v>0</v>
      </c>
      <c r="K245" s="206" t="s">
        <v>1</v>
      </c>
      <c r="L245" s="41"/>
      <c r="M245" s="211" t="s">
        <v>1</v>
      </c>
      <c r="N245" s="212" t="s">
        <v>46</v>
      </c>
      <c r="O245" s="77"/>
      <c r="P245" s="213">
        <f>O245*H245</f>
        <v>0</v>
      </c>
      <c r="Q245" s="213">
        <v>0</v>
      </c>
      <c r="R245" s="213">
        <f>Q245*H245</f>
        <v>0</v>
      </c>
      <c r="S245" s="213">
        <v>0</v>
      </c>
      <c r="T245" s="214">
        <f>S245*H245</f>
        <v>0</v>
      </c>
      <c r="AR245" s="15" t="s">
        <v>177</v>
      </c>
      <c r="AT245" s="15" t="s">
        <v>172</v>
      </c>
      <c r="AU245" s="15" t="s">
        <v>85</v>
      </c>
      <c r="AY245" s="15" t="s">
        <v>170</v>
      </c>
      <c r="BE245" s="215">
        <f>IF(N245="základní",J245,0)</f>
        <v>0</v>
      </c>
      <c r="BF245" s="215">
        <f>IF(N245="snížená",J245,0)</f>
        <v>0</v>
      </c>
      <c r="BG245" s="215">
        <f>IF(N245="zákl. přenesená",J245,0)</f>
        <v>0</v>
      </c>
      <c r="BH245" s="215">
        <f>IF(N245="sníž. přenesená",J245,0)</f>
        <v>0</v>
      </c>
      <c r="BI245" s="215">
        <f>IF(N245="nulová",J245,0)</f>
        <v>0</v>
      </c>
      <c r="BJ245" s="15" t="s">
        <v>83</v>
      </c>
      <c r="BK245" s="215">
        <f>ROUND(I245*H245,2)</f>
        <v>0</v>
      </c>
      <c r="BL245" s="15" t="s">
        <v>177</v>
      </c>
      <c r="BM245" s="15" t="s">
        <v>1075</v>
      </c>
    </row>
    <row r="246" s="1" customFormat="1" ht="16.5" customHeight="1">
      <c r="B246" s="36"/>
      <c r="C246" s="204" t="s">
        <v>1076</v>
      </c>
      <c r="D246" s="204" t="s">
        <v>172</v>
      </c>
      <c r="E246" s="205" t="s">
        <v>1077</v>
      </c>
      <c r="F246" s="206" t="s">
        <v>818</v>
      </c>
      <c r="G246" s="207" t="s">
        <v>819</v>
      </c>
      <c r="H246" s="208">
        <v>4</v>
      </c>
      <c r="I246" s="209"/>
      <c r="J246" s="210">
        <f>ROUND(I246*H246,2)</f>
        <v>0</v>
      </c>
      <c r="K246" s="206" t="s">
        <v>1</v>
      </c>
      <c r="L246" s="41"/>
      <c r="M246" s="211" t="s">
        <v>1</v>
      </c>
      <c r="N246" s="212" t="s">
        <v>46</v>
      </c>
      <c r="O246" s="77"/>
      <c r="P246" s="213">
        <f>O246*H246</f>
        <v>0</v>
      </c>
      <c r="Q246" s="213">
        <v>0</v>
      </c>
      <c r="R246" s="213">
        <f>Q246*H246</f>
        <v>0</v>
      </c>
      <c r="S246" s="213">
        <v>0</v>
      </c>
      <c r="T246" s="214">
        <f>S246*H246</f>
        <v>0</v>
      </c>
      <c r="AR246" s="15" t="s">
        <v>177</v>
      </c>
      <c r="AT246" s="15" t="s">
        <v>172</v>
      </c>
      <c r="AU246" s="15" t="s">
        <v>85</v>
      </c>
      <c r="AY246" s="15" t="s">
        <v>170</v>
      </c>
      <c r="BE246" s="215">
        <f>IF(N246="základní",J246,0)</f>
        <v>0</v>
      </c>
      <c r="BF246" s="215">
        <f>IF(N246="snížená",J246,0)</f>
        <v>0</v>
      </c>
      <c r="BG246" s="215">
        <f>IF(N246="zákl. přenesená",J246,0)</f>
        <v>0</v>
      </c>
      <c r="BH246" s="215">
        <f>IF(N246="sníž. přenesená",J246,0)</f>
        <v>0</v>
      </c>
      <c r="BI246" s="215">
        <f>IF(N246="nulová",J246,0)</f>
        <v>0</v>
      </c>
      <c r="BJ246" s="15" t="s">
        <v>83</v>
      </c>
      <c r="BK246" s="215">
        <f>ROUND(I246*H246,2)</f>
        <v>0</v>
      </c>
      <c r="BL246" s="15" t="s">
        <v>177</v>
      </c>
      <c r="BM246" s="15" t="s">
        <v>1078</v>
      </c>
    </row>
    <row r="247" s="1" customFormat="1" ht="16.5" customHeight="1">
      <c r="B247" s="36"/>
      <c r="C247" s="204" t="s">
        <v>930</v>
      </c>
      <c r="D247" s="204" t="s">
        <v>172</v>
      </c>
      <c r="E247" s="205" t="s">
        <v>1079</v>
      </c>
      <c r="F247" s="206" t="s">
        <v>1080</v>
      </c>
      <c r="G247" s="207" t="s">
        <v>206</v>
      </c>
      <c r="H247" s="208">
        <v>5</v>
      </c>
      <c r="I247" s="209"/>
      <c r="J247" s="210">
        <f>ROUND(I247*H247,2)</f>
        <v>0</v>
      </c>
      <c r="K247" s="206" t="s">
        <v>1</v>
      </c>
      <c r="L247" s="41"/>
      <c r="M247" s="211" t="s">
        <v>1</v>
      </c>
      <c r="N247" s="212" t="s">
        <v>46</v>
      </c>
      <c r="O247" s="77"/>
      <c r="P247" s="213">
        <f>O247*H247</f>
        <v>0</v>
      </c>
      <c r="Q247" s="213">
        <v>0</v>
      </c>
      <c r="R247" s="213">
        <f>Q247*H247</f>
        <v>0</v>
      </c>
      <c r="S247" s="213">
        <v>0</v>
      </c>
      <c r="T247" s="214">
        <f>S247*H247</f>
        <v>0</v>
      </c>
      <c r="AR247" s="15" t="s">
        <v>177</v>
      </c>
      <c r="AT247" s="15" t="s">
        <v>172</v>
      </c>
      <c r="AU247" s="15" t="s">
        <v>85</v>
      </c>
      <c r="AY247" s="15" t="s">
        <v>170</v>
      </c>
      <c r="BE247" s="215">
        <f>IF(N247="základní",J247,0)</f>
        <v>0</v>
      </c>
      <c r="BF247" s="215">
        <f>IF(N247="snížená",J247,0)</f>
        <v>0</v>
      </c>
      <c r="BG247" s="215">
        <f>IF(N247="zákl. přenesená",J247,0)</f>
        <v>0</v>
      </c>
      <c r="BH247" s="215">
        <f>IF(N247="sníž. přenesená",J247,0)</f>
        <v>0</v>
      </c>
      <c r="BI247" s="215">
        <f>IF(N247="nulová",J247,0)</f>
        <v>0</v>
      </c>
      <c r="BJ247" s="15" t="s">
        <v>83</v>
      </c>
      <c r="BK247" s="215">
        <f>ROUND(I247*H247,2)</f>
        <v>0</v>
      </c>
      <c r="BL247" s="15" t="s">
        <v>177</v>
      </c>
      <c r="BM247" s="15" t="s">
        <v>1081</v>
      </c>
    </row>
    <row r="248" s="1" customFormat="1" ht="16.5" customHeight="1">
      <c r="B248" s="36"/>
      <c r="C248" s="204" t="s">
        <v>1082</v>
      </c>
      <c r="D248" s="204" t="s">
        <v>172</v>
      </c>
      <c r="E248" s="205" t="s">
        <v>1083</v>
      </c>
      <c r="F248" s="206" t="s">
        <v>866</v>
      </c>
      <c r="G248" s="207" t="s">
        <v>175</v>
      </c>
      <c r="H248" s="208">
        <v>10</v>
      </c>
      <c r="I248" s="209"/>
      <c r="J248" s="210">
        <f>ROUND(I248*H248,2)</f>
        <v>0</v>
      </c>
      <c r="K248" s="206" t="s">
        <v>1</v>
      </c>
      <c r="L248" s="41"/>
      <c r="M248" s="211" t="s">
        <v>1</v>
      </c>
      <c r="N248" s="212" t="s">
        <v>46</v>
      </c>
      <c r="O248" s="77"/>
      <c r="P248" s="213">
        <f>O248*H248</f>
        <v>0</v>
      </c>
      <c r="Q248" s="213">
        <v>0</v>
      </c>
      <c r="R248" s="213">
        <f>Q248*H248</f>
        <v>0</v>
      </c>
      <c r="S248" s="213">
        <v>0</v>
      </c>
      <c r="T248" s="214">
        <f>S248*H248</f>
        <v>0</v>
      </c>
      <c r="AR248" s="15" t="s">
        <v>177</v>
      </c>
      <c r="AT248" s="15" t="s">
        <v>172</v>
      </c>
      <c r="AU248" s="15" t="s">
        <v>85</v>
      </c>
      <c r="AY248" s="15" t="s">
        <v>170</v>
      </c>
      <c r="BE248" s="215">
        <f>IF(N248="základní",J248,0)</f>
        <v>0</v>
      </c>
      <c r="BF248" s="215">
        <f>IF(N248="snížená",J248,0)</f>
        <v>0</v>
      </c>
      <c r="BG248" s="215">
        <f>IF(N248="zákl. přenesená",J248,0)</f>
        <v>0</v>
      </c>
      <c r="BH248" s="215">
        <f>IF(N248="sníž. přenesená",J248,0)</f>
        <v>0</v>
      </c>
      <c r="BI248" s="215">
        <f>IF(N248="nulová",J248,0)</f>
        <v>0</v>
      </c>
      <c r="BJ248" s="15" t="s">
        <v>83</v>
      </c>
      <c r="BK248" s="215">
        <f>ROUND(I248*H248,2)</f>
        <v>0</v>
      </c>
      <c r="BL248" s="15" t="s">
        <v>177</v>
      </c>
      <c r="BM248" s="15" t="s">
        <v>1084</v>
      </c>
    </row>
    <row r="249" s="1" customFormat="1" ht="16.5" customHeight="1">
      <c r="B249" s="36"/>
      <c r="C249" s="204" t="s">
        <v>932</v>
      </c>
      <c r="D249" s="204" t="s">
        <v>172</v>
      </c>
      <c r="E249" s="205" t="s">
        <v>1085</v>
      </c>
      <c r="F249" s="206" t="s">
        <v>821</v>
      </c>
      <c r="G249" s="207" t="s">
        <v>819</v>
      </c>
      <c r="H249" s="208">
        <v>1</v>
      </c>
      <c r="I249" s="209"/>
      <c r="J249" s="210">
        <f>ROUND(I249*H249,2)</f>
        <v>0</v>
      </c>
      <c r="K249" s="206" t="s">
        <v>1</v>
      </c>
      <c r="L249" s="41"/>
      <c r="M249" s="211" t="s">
        <v>1</v>
      </c>
      <c r="N249" s="212" t="s">
        <v>46</v>
      </c>
      <c r="O249" s="77"/>
      <c r="P249" s="213">
        <f>O249*H249</f>
        <v>0</v>
      </c>
      <c r="Q249" s="213">
        <v>0</v>
      </c>
      <c r="R249" s="213">
        <f>Q249*H249</f>
        <v>0</v>
      </c>
      <c r="S249" s="213">
        <v>0</v>
      </c>
      <c r="T249" s="214">
        <f>S249*H249</f>
        <v>0</v>
      </c>
      <c r="AR249" s="15" t="s">
        <v>177</v>
      </c>
      <c r="AT249" s="15" t="s">
        <v>172</v>
      </c>
      <c r="AU249" s="15" t="s">
        <v>85</v>
      </c>
      <c r="AY249" s="15" t="s">
        <v>170</v>
      </c>
      <c r="BE249" s="215">
        <f>IF(N249="základní",J249,0)</f>
        <v>0</v>
      </c>
      <c r="BF249" s="215">
        <f>IF(N249="snížená",J249,0)</f>
        <v>0</v>
      </c>
      <c r="BG249" s="215">
        <f>IF(N249="zákl. přenesená",J249,0)</f>
        <v>0</v>
      </c>
      <c r="BH249" s="215">
        <f>IF(N249="sníž. přenesená",J249,0)</f>
        <v>0</v>
      </c>
      <c r="BI249" s="215">
        <f>IF(N249="nulová",J249,0)</f>
        <v>0</v>
      </c>
      <c r="BJ249" s="15" t="s">
        <v>83</v>
      </c>
      <c r="BK249" s="215">
        <f>ROUND(I249*H249,2)</f>
        <v>0</v>
      </c>
      <c r="BL249" s="15" t="s">
        <v>177</v>
      </c>
      <c r="BM249" s="15" t="s">
        <v>1086</v>
      </c>
    </row>
    <row r="250" s="1" customFormat="1" ht="16.5" customHeight="1">
      <c r="B250" s="36"/>
      <c r="C250" s="204" t="s">
        <v>1087</v>
      </c>
      <c r="D250" s="204" t="s">
        <v>172</v>
      </c>
      <c r="E250" s="205" t="s">
        <v>1088</v>
      </c>
      <c r="F250" s="206" t="s">
        <v>824</v>
      </c>
      <c r="G250" s="207" t="s">
        <v>825</v>
      </c>
      <c r="H250" s="208">
        <v>3</v>
      </c>
      <c r="I250" s="209"/>
      <c r="J250" s="210">
        <f>ROUND(I250*H250,2)</f>
        <v>0</v>
      </c>
      <c r="K250" s="206" t="s">
        <v>1</v>
      </c>
      <c r="L250" s="41"/>
      <c r="M250" s="267" t="s">
        <v>1</v>
      </c>
      <c r="N250" s="268" t="s">
        <v>46</v>
      </c>
      <c r="O250" s="265"/>
      <c r="P250" s="269">
        <f>O250*H250</f>
        <v>0</v>
      </c>
      <c r="Q250" s="269">
        <v>0</v>
      </c>
      <c r="R250" s="269">
        <f>Q250*H250</f>
        <v>0</v>
      </c>
      <c r="S250" s="269">
        <v>0</v>
      </c>
      <c r="T250" s="270">
        <f>S250*H250</f>
        <v>0</v>
      </c>
      <c r="AR250" s="15" t="s">
        <v>177</v>
      </c>
      <c r="AT250" s="15" t="s">
        <v>172</v>
      </c>
      <c r="AU250" s="15" t="s">
        <v>85</v>
      </c>
      <c r="AY250" s="15" t="s">
        <v>170</v>
      </c>
      <c r="BE250" s="215">
        <f>IF(N250="základní",J250,0)</f>
        <v>0</v>
      </c>
      <c r="BF250" s="215">
        <f>IF(N250="snížená",J250,0)</f>
        <v>0</v>
      </c>
      <c r="BG250" s="215">
        <f>IF(N250="zákl. přenesená",J250,0)</f>
        <v>0</v>
      </c>
      <c r="BH250" s="215">
        <f>IF(N250="sníž. přenesená",J250,0)</f>
        <v>0</v>
      </c>
      <c r="BI250" s="215">
        <f>IF(N250="nulová",J250,0)</f>
        <v>0</v>
      </c>
      <c r="BJ250" s="15" t="s">
        <v>83</v>
      </c>
      <c r="BK250" s="215">
        <f>ROUND(I250*H250,2)</f>
        <v>0</v>
      </c>
      <c r="BL250" s="15" t="s">
        <v>177</v>
      </c>
      <c r="BM250" s="15" t="s">
        <v>1089</v>
      </c>
    </row>
    <row r="251" s="1" customFormat="1" ht="6.96" customHeight="1">
      <c r="B251" s="55"/>
      <c r="C251" s="56"/>
      <c r="D251" s="56"/>
      <c r="E251" s="56"/>
      <c r="F251" s="56"/>
      <c r="G251" s="56"/>
      <c r="H251" s="56"/>
      <c r="I251" s="154"/>
      <c r="J251" s="56"/>
      <c r="K251" s="56"/>
      <c r="L251" s="41"/>
    </row>
  </sheetData>
  <sheetProtection sheet="1" autoFilter="0" formatColumns="0" formatRows="0" objects="1" scenarios="1" spinCount="100000" saltValue="9oe8V9LN9hByVskds9nS2+mDKc4ZbBhBVFpiQO21A45Z/rH8QQzB1QKbmwvxlUAEHpnN8peWWgOb2pSYRa7prQ==" hashValue="T/rz+wb4g9l5/b07/hnBpnlTpvjxRqxxQM83MH2nhPeqjAy4t0mWQVH64qVB9RMtWOwqGHkZIYvL1oXL03KRKg==" algorithmName="SHA-512" password="CC35"/>
  <autoFilter ref="C102:K250"/>
  <mergeCells count="9">
    <mergeCell ref="E7:H7"/>
    <mergeCell ref="E9:H9"/>
    <mergeCell ref="E18:H18"/>
    <mergeCell ref="E27:H27"/>
    <mergeCell ref="E48:H48"/>
    <mergeCell ref="E50:H50"/>
    <mergeCell ref="E93:H93"/>
    <mergeCell ref="E95:H9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22"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97</v>
      </c>
    </row>
    <row r="3" ht="6.96" customHeight="1">
      <c r="B3" s="124"/>
      <c r="C3" s="125"/>
      <c r="D3" s="125"/>
      <c r="E3" s="125"/>
      <c r="F3" s="125"/>
      <c r="G3" s="125"/>
      <c r="H3" s="125"/>
      <c r="I3" s="126"/>
      <c r="J3" s="125"/>
      <c r="K3" s="125"/>
      <c r="L3" s="18"/>
      <c r="AT3" s="15" t="s">
        <v>85</v>
      </c>
    </row>
    <row r="4" ht="24.96" customHeight="1">
      <c r="B4" s="18"/>
      <c r="D4" s="127" t="s">
        <v>104</v>
      </c>
      <c r="L4" s="18"/>
      <c r="M4" s="22" t="s">
        <v>10</v>
      </c>
      <c r="AT4" s="15" t="s">
        <v>4</v>
      </c>
    </row>
    <row r="5" ht="6.96" customHeight="1">
      <c r="B5" s="18"/>
      <c r="L5" s="18"/>
    </row>
    <row r="6" ht="12" customHeight="1">
      <c r="B6" s="18"/>
      <c r="D6" s="128" t="s">
        <v>16</v>
      </c>
      <c r="L6" s="18"/>
    </row>
    <row r="7" ht="16.5" customHeight="1">
      <c r="B7" s="18"/>
      <c r="E7" s="129" t="str">
        <f>'Rekapitulace stavby'!K6</f>
        <v>VLTAVSKÁ - REKONSTRUKCE VOZOVKY A CHODNÍKŮ</v>
      </c>
      <c r="F7" s="128"/>
      <c r="G7" s="128"/>
      <c r="H7" s="128"/>
      <c r="L7" s="18"/>
    </row>
    <row r="8" s="1" customFormat="1" ht="12" customHeight="1">
      <c r="B8" s="41"/>
      <c r="D8" s="128" t="s">
        <v>117</v>
      </c>
      <c r="I8" s="130"/>
      <c r="L8" s="41"/>
    </row>
    <row r="9" s="1" customFormat="1" ht="36.96" customHeight="1">
      <c r="B9" s="41"/>
      <c r="E9" s="131" t="s">
        <v>1090</v>
      </c>
      <c r="F9" s="1"/>
      <c r="G9" s="1"/>
      <c r="H9" s="1"/>
      <c r="I9" s="130"/>
      <c r="L9" s="41"/>
    </row>
    <row r="10" s="1" customFormat="1">
      <c r="B10" s="41"/>
      <c r="I10" s="130"/>
      <c r="L10" s="41"/>
    </row>
    <row r="11" s="1" customFormat="1" ht="12" customHeight="1">
      <c r="B11" s="41"/>
      <c r="D11" s="128" t="s">
        <v>18</v>
      </c>
      <c r="F11" s="15" t="s">
        <v>1</v>
      </c>
      <c r="I11" s="132" t="s">
        <v>19</v>
      </c>
      <c r="J11" s="15" t="s">
        <v>1</v>
      </c>
      <c r="L11" s="41"/>
    </row>
    <row r="12" s="1" customFormat="1" ht="12" customHeight="1">
      <c r="B12" s="41"/>
      <c r="D12" s="128" t="s">
        <v>20</v>
      </c>
      <c r="F12" s="15" t="s">
        <v>21</v>
      </c>
      <c r="I12" s="132" t="s">
        <v>22</v>
      </c>
      <c r="J12" s="133" t="str">
        <f>'Rekapitulace stavby'!AN8</f>
        <v>29. 3. 2018</v>
      </c>
      <c r="L12" s="41"/>
    </row>
    <row r="13" s="1" customFormat="1" ht="10.8" customHeight="1">
      <c r="B13" s="41"/>
      <c r="I13" s="130"/>
      <c r="L13" s="41"/>
    </row>
    <row r="14" s="1" customFormat="1" ht="12" customHeight="1">
      <c r="B14" s="41"/>
      <c r="D14" s="128" t="s">
        <v>24</v>
      </c>
      <c r="I14" s="132" t="s">
        <v>25</v>
      </c>
      <c r="J14" s="15" t="s">
        <v>26</v>
      </c>
      <c r="L14" s="41"/>
    </row>
    <row r="15" s="1" customFormat="1" ht="18" customHeight="1">
      <c r="B15" s="41"/>
      <c r="E15" s="15" t="s">
        <v>27</v>
      </c>
      <c r="I15" s="132" t="s">
        <v>28</v>
      </c>
      <c r="J15" s="15" t="s">
        <v>29</v>
      </c>
      <c r="L15" s="41"/>
    </row>
    <row r="16" s="1" customFormat="1" ht="6.96" customHeight="1">
      <c r="B16" s="41"/>
      <c r="I16" s="130"/>
      <c r="L16" s="41"/>
    </row>
    <row r="17" s="1" customFormat="1" ht="12" customHeight="1">
      <c r="B17" s="41"/>
      <c r="D17" s="128" t="s">
        <v>30</v>
      </c>
      <c r="I17" s="132" t="s">
        <v>25</v>
      </c>
      <c r="J17" s="31" t="str">
        <f>'Rekapitulace stavby'!AN13</f>
        <v>Vyplň údaj</v>
      </c>
      <c r="L17" s="41"/>
    </row>
    <row r="18" s="1" customFormat="1" ht="18" customHeight="1">
      <c r="B18" s="41"/>
      <c r="E18" s="31" t="str">
        <f>'Rekapitulace stavby'!E14</f>
        <v>Vyplň údaj</v>
      </c>
      <c r="F18" s="15"/>
      <c r="G18" s="15"/>
      <c r="H18" s="15"/>
      <c r="I18" s="132" t="s">
        <v>28</v>
      </c>
      <c r="J18" s="31" t="str">
        <f>'Rekapitulace stavby'!AN14</f>
        <v>Vyplň údaj</v>
      </c>
      <c r="L18" s="41"/>
    </row>
    <row r="19" s="1" customFormat="1" ht="6.96" customHeight="1">
      <c r="B19" s="41"/>
      <c r="I19" s="130"/>
      <c r="L19" s="41"/>
    </row>
    <row r="20" s="1" customFormat="1" ht="12" customHeight="1">
      <c r="B20" s="41"/>
      <c r="D20" s="128" t="s">
        <v>32</v>
      </c>
      <c r="I20" s="132" t="s">
        <v>25</v>
      </c>
      <c r="J20" s="15" t="s">
        <v>33</v>
      </c>
      <c r="L20" s="41"/>
    </row>
    <row r="21" s="1" customFormat="1" ht="18" customHeight="1">
      <c r="B21" s="41"/>
      <c r="E21" s="15" t="s">
        <v>34</v>
      </c>
      <c r="I21" s="132" t="s">
        <v>28</v>
      </c>
      <c r="J21" s="15" t="s">
        <v>35</v>
      </c>
      <c r="L21" s="41"/>
    </row>
    <row r="22" s="1" customFormat="1" ht="6.96" customHeight="1">
      <c r="B22" s="41"/>
      <c r="I22" s="130"/>
      <c r="L22" s="41"/>
    </row>
    <row r="23" s="1" customFormat="1" ht="12" customHeight="1">
      <c r="B23" s="41"/>
      <c r="D23" s="128" t="s">
        <v>37</v>
      </c>
      <c r="I23" s="132" t="s">
        <v>25</v>
      </c>
      <c r="J23" s="15" t="str">
        <f>IF('Rekapitulace stavby'!AN19="","",'Rekapitulace stavby'!AN19)</f>
        <v/>
      </c>
      <c r="L23" s="41"/>
    </row>
    <row r="24" s="1" customFormat="1" ht="18" customHeight="1">
      <c r="B24" s="41"/>
      <c r="E24" s="15" t="str">
        <f>IF('Rekapitulace stavby'!E20="","",'Rekapitulace stavby'!E20)</f>
        <v xml:space="preserve"> </v>
      </c>
      <c r="I24" s="132" t="s">
        <v>28</v>
      </c>
      <c r="J24" s="15" t="str">
        <f>IF('Rekapitulace stavby'!AN20="","",'Rekapitulace stavby'!AN20)</f>
        <v/>
      </c>
      <c r="L24" s="41"/>
    </row>
    <row r="25" s="1" customFormat="1" ht="6.96" customHeight="1">
      <c r="B25" s="41"/>
      <c r="I25" s="130"/>
      <c r="L25" s="41"/>
    </row>
    <row r="26" s="1" customFormat="1" ht="12" customHeight="1">
      <c r="B26" s="41"/>
      <c r="D26" s="128" t="s">
        <v>39</v>
      </c>
      <c r="I26" s="130"/>
      <c r="L26" s="41"/>
    </row>
    <row r="27" s="6" customFormat="1" ht="45" customHeight="1">
      <c r="B27" s="134"/>
      <c r="E27" s="135" t="s">
        <v>40</v>
      </c>
      <c r="F27" s="135"/>
      <c r="G27" s="135"/>
      <c r="H27" s="135"/>
      <c r="I27" s="136"/>
      <c r="L27" s="134"/>
    </row>
    <row r="28" s="1" customFormat="1" ht="6.96" customHeight="1">
      <c r="B28" s="41"/>
      <c r="I28" s="130"/>
      <c r="L28" s="41"/>
    </row>
    <row r="29" s="1" customFormat="1" ht="6.96" customHeight="1">
      <c r="B29" s="41"/>
      <c r="D29" s="69"/>
      <c r="E29" s="69"/>
      <c r="F29" s="69"/>
      <c r="G29" s="69"/>
      <c r="H29" s="69"/>
      <c r="I29" s="137"/>
      <c r="J29" s="69"/>
      <c r="K29" s="69"/>
      <c r="L29" s="41"/>
    </row>
    <row r="30" s="1" customFormat="1" ht="25.44" customHeight="1">
      <c r="B30" s="41"/>
      <c r="D30" s="138" t="s">
        <v>41</v>
      </c>
      <c r="I30" s="130"/>
      <c r="J30" s="139">
        <f>ROUND(J84, 2)</f>
        <v>0</v>
      </c>
      <c r="L30" s="41"/>
    </row>
    <row r="31" s="1" customFormat="1" ht="6.96" customHeight="1">
      <c r="B31" s="41"/>
      <c r="D31" s="69"/>
      <c r="E31" s="69"/>
      <c r="F31" s="69"/>
      <c r="G31" s="69"/>
      <c r="H31" s="69"/>
      <c r="I31" s="137"/>
      <c r="J31" s="69"/>
      <c r="K31" s="69"/>
      <c r="L31" s="41"/>
    </row>
    <row r="32" s="1" customFormat="1" ht="14.4" customHeight="1">
      <c r="B32" s="41"/>
      <c r="F32" s="140" t="s">
        <v>43</v>
      </c>
      <c r="I32" s="141" t="s">
        <v>42</v>
      </c>
      <c r="J32" s="140" t="s">
        <v>44</v>
      </c>
      <c r="L32" s="41"/>
    </row>
    <row r="33" s="1" customFormat="1" ht="14.4" customHeight="1">
      <c r="B33" s="41"/>
      <c r="D33" s="128" t="s">
        <v>45</v>
      </c>
      <c r="E33" s="128" t="s">
        <v>46</v>
      </c>
      <c r="F33" s="142">
        <f>ROUND((SUM(BE84:BE99)),  2)</f>
        <v>0</v>
      </c>
      <c r="I33" s="143">
        <v>0.20999999999999999</v>
      </c>
      <c r="J33" s="142">
        <f>ROUND(((SUM(BE84:BE99))*I33),  2)</f>
        <v>0</v>
      </c>
      <c r="L33" s="41"/>
    </row>
    <row r="34" s="1" customFormat="1" ht="14.4" customHeight="1">
      <c r="B34" s="41"/>
      <c r="E34" s="128" t="s">
        <v>47</v>
      </c>
      <c r="F34" s="142">
        <f>ROUND((SUM(BF84:BF99)),  2)</f>
        <v>0</v>
      </c>
      <c r="I34" s="143">
        <v>0.14999999999999999</v>
      </c>
      <c r="J34" s="142">
        <f>ROUND(((SUM(BF84:BF99))*I34),  2)</f>
        <v>0</v>
      </c>
      <c r="L34" s="41"/>
    </row>
    <row r="35" hidden="1" s="1" customFormat="1" ht="14.4" customHeight="1">
      <c r="B35" s="41"/>
      <c r="E35" s="128" t="s">
        <v>48</v>
      </c>
      <c r="F35" s="142">
        <f>ROUND((SUM(BG84:BG99)),  2)</f>
        <v>0</v>
      </c>
      <c r="I35" s="143">
        <v>0.20999999999999999</v>
      </c>
      <c r="J35" s="142">
        <f>0</f>
        <v>0</v>
      </c>
      <c r="L35" s="41"/>
    </row>
    <row r="36" hidden="1" s="1" customFormat="1" ht="14.4" customHeight="1">
      <c r="B36" s="41"/>
      <c r="E36" s="128" t="s">
        <v>49</v>
      </c>
      <c r="F36" s="142">
        <f>ROUND((SUM(BH84:BH99)),  2)</f>
        <v>0</v>
      </c>
      <c r="I36" s="143">
        <v>0.14999999999999999</v>
      </c>
      <c r="J36" s="142">
        <f>0</f>
        <v>0</v>
      </c>
      <c r="L36" s="41"/>
    </row>
    <row r="37" hidden="1" s="1" customFormat="1" ht="14.4" customHeight="1">
      <c r="B37" s="41"/>
      <c r="E37" s="128" t="s">
        <v>50</v>
      </c>
      <c r="F37" s="142">
        <f>ROUND((SUM(BI84:BI99)),  2)</f>
        <v>0</v>
      </c>
      <c r="I37" s="143">
        <v>0</v>
      </c>
      <c r="J37" s="142">
        <f>0</f>
        <v>0</v>
      </c>
      <c r="L37" s="41"/>
    </row>
    <row r="38" s="1" customFormat="1" ht="6.96" customHeight="1">
      <c r="B38" s="41"/>
      <c r="I38" s="130"/>
      <c r="L38" s="41"/>
    </row>
    <row r="39" s="1" customFormat="1" ht="25.44" customHeight="1">
      <c r="B39" s="41"/>
      <c r="C39" s="144"/>
      <c r="D39" s="145" t="s">
        <v>51</v>
      </c>
      <c r="E39" s="146"/>
      <c r="F39" s="146"/>
      <c r="G39" s="147" t="s">
        <v>52</v>
      </c>
      <c r="H39" s="148" t="s">
        <v>53</v>
      </c>
      <c r="I39" s="149"/>
      <c r="J39" s="150">
        <f>SUM(J30:J37)</f>
        <v>0</v>
      </c>
      <c r="K39" s="151"/>
      <c r="L39" s="41"/>
    </row>
    <row r="40" s="1" customFormat="1" ht="14.4" customHeight="1">
      <c r="B40" s="152"/>
      <c r="C40" s="153"/>
      <c r="D40" s="153"/>
      <c r="E40" s="153"/>
      <c r="F40" s="153"/>
      <c r="G40" s="153"/>
      <c r="H40" s="153"/>
      <c r="I40" s="154"/>
      <c r="J40" s="153"/>
      <c r="K40" s="153"/>
      <c r="L40" s="41"/>
    </row>
    <row r="44" s="1" customFormat="1" ht="6.96" customHeight="1">
      <c r="B44" s="155"/>
      <c r="C44" s="156"/>
      <c r="D44" s="156"/>
      <c r="E44" s="156"/>
      <c r="F44" s="156"/>
      <c r="G44" s="156"/>
      <c r="H44" s="156"/>
      <c r="I44" s="157"/>
      <c r="J44" s="156"/>
      <c r="K44" s="156"/>
      <c r="L44" s="41"/>
    </row>
    <row r="45" s="1" customFormat="1" ht="24.96" customHeight="1">
      <c r="B45" s="36"/>
      <c r="C45" s="21" t="s">
        <v>137</v>
      </c>
      <c r="D45" s="37"/>
      <c r="E45" s="37"/>
      <c r="F45" s="37"/>
      <c r="G45" s="37"/>
      <c r="H45" s="37"/>
      <c r="I45" s="130"/>
      <c r="J45" s="37"/>
      <c r="K45" s="37"/>
      <c r="L45" s="41"/>
    </row>
    <row r="46" s="1" customFormat="1" ht="6.96" customHeight="1">
      <c r="B46" s="36"/>
      <c r="C46" s="37"/>
      <c r="D46" s="37"/>
      <c r="E46" s="37"/>
      <c r="F46" s="37"/>
      <c r="G46" s="37"/>
      <c r="H46" s="37"/>
      <c r="I46" s="130"/>
      <c r="J46" s="37"/>
      <c r="K46" s="37"/>
      <c r="L46" s="41"/>
    </row>
    <row r="47" s="1" customFormat="1" ht="12" customHeight="1">
      <c r="B47" s="36"/>
      <c r="C47" s="30" t="s">
        <v>16</v>
      </c>
      <c r="D47" s="37"/>
      <c r="E47" s="37"/>
      <c r="F47" s="37"/>
      <c r="G47" s="37"/>
      <c r="H47" s="37"/>
      <c r="I47" s="130"/>
      <c r="J47" s="37"/>
      <c r="K47" s="37"/>
      <c r="L47" s="41"/>
    </row>
    <row r="48" s="1" customFormat="1" ht="16.5" customHeight="1">
      <c r="B48" s="36"/>
      <c r="C48" s="37"/>
      <c r="D48" s="37"/>
      <c r="E48" s="158" t="str">
        <f>E7</f>
        <v>VLTAVSKÁ - REKONSTRUKCE VOZOVKY A CHODNÍKŮ</v>
      </c>
      <c r="F48" s="30"/>
      <c r="G48" s="30"/>
      <c r="H48" s="30"/>
      <c r="I48" s="130"/>
      <c r="J48" s="37"/>
      <c r="K48" s="37"/>
      <c r="L48" s="41"/>
    </row>
    <row r="49" s="1" customFormat="1" ht="12" customHeight="1">
      <c r="B49" s="36"/>
      <c r="C49" s="30" t="s">
        <v>117</v>
      </c>
      <c r="D49" s="37"/>
      <c r="E49" s="37"/>
      <c r="F49" s="37"/>
      <c r="G49" s="37"/>
      <c r="H49" s="37"/>
      <c r="I49" s="130"/>
      <c r="J49" s="37"/>
      <c r="K49" s="37"/>
      <c r="L49" s="41"/>
    </row>
    <row r="50" s="1" customFormat="1" ht="16.5" customHeight="1">
      <c r="B50" s="36"/>
      <c r="C50" s="37"/>
      <c r="D50" s="37"/>
      <c r="E50" s="62" t="str">
        <f>E9</f>
        <v>VON - Vedlejší a ostatní náklady</v>
      </c>
      <c r="F50" s="37"/>
      <c r="G50" s="37"/>
      <c r="H50" s="37"/>
      <c r="I50" s="130"/>
      <c r="J50" s="37"/>
      <c r="K50" s="37"/>
      <c r="L50" s="41"/>
    </row>
    <row r="51" s="1" customFormat="1" ht="6.96" customHeight="1">
      <c r="B51" s="36"/>
      <c r="C51" s="37"/>
      <c r="D51" s="37"/>
      <c r="E51" s="37"/>
      <c r="F51" s="37"/>
      <c r="G51" s="37"/>
      <c r="H51" s="37"/>
      <c r="I51" s="130"/>
      <c r="J51" s="37"/>
      <c r="K51" s="37"/>
      <c r="L51" s="41"/>
    </row>
    <row r="52" s="1" customFormat="1" ht="12" customHeight="1">
      <c r="B52" s="36"/>
      <c r="C52" s="30" t="s">
        <v>20</v>
      </c>
      <c r="D52" s="37"/>
      <c r="E52" s="37"/>
      <c r="F52" s="25" t="str">
        <f>F12</f>
        <v>Praha 5 - Smíchov</v>
      </c>
      <c r="G52" s="37"/>
      <c r="H52" s="37"/>
      <c r="I52" s="132" t="s">
        <v>22</v>
      </c>
      <c r="J52" s="65" t="str">
        <f>IF(J12="","",J12)</f>
        <v>29. 3. 2018</v>
      </c>
      <c r="K52" s="37"/>
      <c r="L52" s="41"/>
    </row>
    <row r="53" s="1" customFormat="1" ht="6.96" customHeight="1">
      <c r="B53" s="36"/>
      <c r="C53" s="37"/>
      <c r="D53" s="37"/>
      <c r="E53" s="37"/>
      <c r="F53" s="37"/>
      <c r="G53" s="37"/>
      <c r="H53" s="37"/>
      <c r="I53" s="130"/>
      <c r="J53" s="37"/>
      <c r="K53" s="37"/>
      <c r="L53" s="41"/>
    </row>
    <row r="54" s="1" customFormat="1" ht="13.65" customHeight="1">
      <c r="B54" s="36"/>
      <c r="C54" s="30" t="s">
        <v>24</v>
      </c>
      <c r="D54" s="37"/>
      <c r="E54" s="37"/>
      <c r="F54" s="25" t="str">
        <f>E15</f>
        <v>Technická správa komunikací hl. m. Prahy, a.s.</v>
      </c>
      <c r="G54" s="37"/>
      <c r="H54" s="37"/>
      <c r="I54" s="132" t="s">
        <v>32</v>
      </c>
      <c r="J54" s="34" t="str">
        <f>E21</f>
        <v>Metroprojekt Praha, a.s.</v>
      </c>
      <c r="K54" s="37"/>
      <c r="L54" s="41"/>
    </row>
    <row r="55" s="1" customFormat="1" ht="13.65" customHeight="1">
      <c r="B55" s="36"/>
      <c r="C55" s="30" t="s">
        <v>30</v>
      </c>
      <c r="D55" s="37"/>
      <c r="E55" s="37"/>
      <c r="F55" s="25" t="str">
        <f>IF(E18="","",E18)</f>
        <v>Vyplň údaj</v>
      </c>
      <c r="G55" s="37"/>
      <c r="H55" s="37"/>
      <c r="I55" s="132" t="s">
        <v>37</v>
      </c>
      <c r="J55" s="34" t="str">
        <f>E24</f>
        <v xml:space="preserve"> </v>
      </c>
      <c r="K55" s="37"/>
      <c r="L55" s="41"/>
    </row>
    <row r="56" s="1" customFormat="1" ht="10.32" customHeight="1">
      <c r="B56" s="36"/>
      <c r="C56" s="37"/>
      <c r="D56" s="37"/>
      <c r="E56" s="37"/>
      <c r="F56" s="37"/>
      <c r="G56" s="37"/>
      <c r="H56" s="37"/>
      <c r="I56" s="130"/>
      <c r="J56" s="37"/>
      <c r="K56" s="37"/>
      <c r="L56" s="41"/>
    </row>
    <row r="57" s="1" customFormat="1" ht="29.28" customHeight="1">
      <c r="B57" s="36"/>
      <c r="C57" s="159" t="s">
        <v>138</v>
      </c>
      <c r="D57" s="160"/>
      <c r="E57" s="160"/>
      <c r="F57" s="160"/>
      <c r="G57" s="160"/>
      <c r="H57" s="160"/>
      <c r="I57" s="161"/>
      <c r="J57" s="162" t="s">
        <v>139</v>
      </c>
      <c r="K57" s="160"/>
      <c r="L57" s="41"/>
    </row>
    <row r="58" s="1" customFormat="1" ht="10.32" customHeight="1">
      <c r="B58" s="36"/>
      <c r="C58" s="37"/>
      <c r="D58" s="37"/>
      <c r="E58" s="37"/>
      <c r="F58" s="37"/>
      <c r="G58" s="37"/>
      <c r="H58" s="37"/>
      <c r="I58" s="130"/>
      <c r="J58" s="37"/>
      <c r="K58" s="37"/>
      <c r="L58" s="41"/>
    </row>
    <row r="59" s="1" customFormat="1" ht="22.8" customHeight="1">
      <c r="B59" s="36"/>
      <c r="C59" s="163" t="s">
        <v>140</v>
      </c>
      <c r="D59" s="37"/>
      <c r="E59" s="37"/>
      <c r="F59" s="37"/>
      <c r="G59" s="37"/>
      <c r="H59" s="37"/>
      <c r="I59" s="130"/>
      <c r="J59" s="96">
        <f>J84</f>
        <v>0</v>
      </c>
      <c r="K59" s="37"/>
      <c r="L59" s="41"/>
      <c r="AU59" s="15" t="s">
        <v>141</v>
      </c>
    </row>
    <row r="60" s="7" customFormat="1" ht="24.96" customHeight="1">
      <c r="B60" s="164"/>
      <c r="C60" s="165"/>
      <c r="D60" s="166" t="s">
        <v>1091</v>
      </c>
      <c r="E60" s="167"/>
      <c r="F60" s="167"/>
      <c r="G60" s="167"/>
      <c r="H60" s="167"/>
      <c r="I60" s="168"/>
      <c r="J60" s="169">
        <f>J85</f>
        <v>0</v>
      </c>
      <c r="K60" s="165"/>
      <c r="L60" s="170"/>
    </row>
    <row r="61" s="8" customFormat="1" ht="19.92" customHeight="1">
      <c r="B61" s="171"/>
      <c r="C61" s="172"/>
      <c r="D61" s="173" t="s">
        <v>1092</v>
      </c>
      <c r="E61" s="174"/>
      <c r="F61" s="174"/>
      <c r="G61" s="174"/>
      <c r="H61" s="174"/>
      <c r="I61" s="175"/>
      <c r="J61" s="176">
        <f>J86</f>
        <v>0</v>
      </c>
      <c r="K61" s="172"/>
      <c r="L61" s="177"/>
    </row>
    <row r="62" s="8" customFormat="1" ht="19.92" customHeight="1">
      <c r="B62" s="171"/>
      <c r="C62" s="172"/>
      <c r="D62" s="173" t="s">
        <v>1093</v>
      </c>
      <c r="E62" s="174"/>
      <c r="F62" s="174"/>
      <c r="G62" s="174"/>
      <c r="H62" s="174"/>
      <c r="I62" s="175"/>
      <c r="J62" s="176">
        <f>J88</f>
        <v>0</v>
      </c>
      <c r="K62" s="172"/>
      <c r="L62" s="177"/>
    </row>
    <row r="63" s="8" customFormat="1" ht="19.92" customHeight="1">
      <c r="B63" s="171"/>
      <c r="C63" s="172"/>
      <c r="D63" s="173" t="s">
        <v>1094</v>
      </c>
      <c r="E63" s="174"/>
      <c r="F63" s="174"/>
      <c r="G63" s="174"/>
      <c r="H63" s="174"/>
      <c r="I63" s="175"/>
      <c r="J63" s="176">
        <f>J90</f>
        <v>0</v>
      </c>
      <c r="K63" s="172"/>
      <c r="L63" s="177"/>
    </row>
    <row r="64" s="8" customFormat="1" ht="19.92" customHeight="1">
      <c r="B64" s="171"/>
      <c r="C64" s="172"/>
      <c r="D64" s="173" t="s">
        <v>1095</v>
      </c>
      <c r="E64" s="174"/>
      <c r="F64" s="174"/>
      <c r="G64" s="174"/>
      <c r="H64" s="174"/>
      <c r="I64" s="175"/>
      <c r="J64" s="176">
        <f>J94</f>
        <v>0</v>
      </c>
      <c r="K64" s="172"/>
      <c r="L64" s="177"/>
    </row>
    <row r="65" s="1" customFormat="1" ht="21.84" customHeight="1">
      <c r="B65" s="36"/>
      <c r="C65" s="37"/>
      <c r="D65" s="37"/>
      <c r="E65" s="37"/>
      <c r="F65" s="37"/>
      <c r="G65" s="37"/>
      <c r="H65" s="37"/>
      <c r="I65" s="130"/>
      <c r="J65" s="37"/>
      <c r="K65" s="37"/>
      <c r="L65" s="41"/>
    </row>
    <row r="66" s="1" customFormat="1" ht="6.96" customHeight="1">
      <c r="B66" s="55"/>
      <c r="C66" s="56"/>
      <c r="D66" s="56"/>
      <c r="E66" s="56"/>
      <c r="F66" s="56"/>
      <c r="G66" s="56"/>
      <c r="H66" s="56"/>
      <c r="I66" s="154"/>
      <c r="J66" s="56"/>
      <c r="K66" s="56"/>
      <c r="L66" s="41"/>
    </row>
    <row r="70" s="1" customFormat="1" ht="6.96" customHeight="1">
      <c r="B70" s="57"/>
      <c r="C70" s="58"/>
      <c r="D70" s="58"/>
      <c r="E70" s="58"/>
      <c r="F70" s="58"/>
      <c r="G70" s="58"/>
      <c r="H70" s="58"/>
      <c r="I70" s="157"/>
      <c r="J70" s="58"/>
      <c r="K70" s="58"/>
      <c r="L70" s="41"/>
    </row>
    <row r="71" s="1" customFormat="1" ht="24.96" customHeight="1">
      <c r="B71" s="36"/>
      <c r="C71" s="21" t="s">
        <v>155</v>
      </c>
      <c r="D71" s="37"/>
      <c r="E71" s="37"/>
      <c r="F71" s="37"/>
      <c r="G71" s="37"/>
      <c r="H71" s="37"/>
      <c r="I71" s="130"/>
      <c r="J71" s="37"/>
      <c r="K71" s="37"/>
      <c r="L71" s="41"/>
    </row>
    <row r="72" s="1" customFormat="1" ht="6.96" customHeight="1">
      <c r="B72" s="36"/>
      <c r="C72" s="37"/>
      <c r="D72" s="37"/>
      <c r="E72" s="37"/>
      <c r="F72" s="37"/>
      <c r="G72" s="37"/>
      <c r="H72" s="37"/>
      <c r="I72" s="130"/>
      <c r="J72" s="37"/>
      <c r="K72" s="37"/>
      <c r="L72" s="41"/>
    </row>
    <row r="73" s="1" customFormat="1" ht="12" customHeight="1">
      <c r="B73" s="36"/>
      <c r="C73" s="30" t="s">
        <v>16</v>
      </c>
      <c r="D73" s="37"/>
      <c r="E73" s="37"/>
      <c r="F73" s="37"/>
      <c r="G73" s="37"/>
      <c r="H73" s="37"/>
      <c r="I73" s="130"/>
      <c r="J73" s="37"/>
      <c r="K73" s="37"/>
      <c r="L73" s="41"/>
    </row>
    <row r="74" s="1" customFormat="1" ht="16.5" customHeight="1">
      <c r="B74" s="36"/>
      <c r="C74" s="37"/>
      <c r="D74" s="37"/>
      <c r="E74" s="158" t="str">
        <f>E7</f>
        <v>VLTAVSKÁ - REKONSTRUKCE VOZOVKY A CHODNÍKŮ</v>
      </c>
      <c r="F74" s="30"/>
      <c r="G74" s="30"/>
      <c r="H74" s="30"/>
      <c r="I74" s="130"/>
      <c r="J74" s="37"/>
      <c r="K74" s="37"/>
      <c r="L74" s="41"/>
    </row>
    <row r="75" s="1" customFormat="1" ht="12" customHeight="1">
      <c r="B75" s="36"/>
      <c r="C75" s="30" t="s">
        <v>117</v>
      </c>
      <c r="D75" s="37"/>
      <c r="E75" s="37"/>
      <c r="F75" s="37"/>
      <c r="G75" s="37"/>
      <c r="H75" s="37"/>
      <c r="I75" s="130"/>
      <c r="J75" s="37"/>
      <c r="K75" s="37"/>
      <c r="L75" s="41"/>
    </row>
    <row r="76" s="1" customFormat="1" ht="16.5" customHeight="1">
      <c r="B76" s="36"/>
      <c r="C76" s="37"/>
      <c r="D76" s="37"/>
      <c r="E76" s="62" t="str">
        <f>E9</f>
        <v>VON - Vedlejší a ostatní náklady</v>
      </c>
      <c r="F76" s="37"/>
      <c r="G76" s="37"/>
      <c r="H76" s="37"/>
      <c r="I76" s="130"/>
      <c r="J76" s="37"/>
      <c r="K76" s="37"/>
      <c r="L76" s="41"/>
    </row>
    <row r="77" s="1" customFormat="1" ht="6.96" customHeight="1">
      <c r="B77" s="36"/>
      <c r="C77" s="37"/>
      <c r="D77" s="37"/>
      <c r="E77" s="37"/>
      <c r="F77" s="37"/>
      <c r="G77" s="37"/>
      <c r="H77" s="37"/>
      <c r="I77" s="130"/>
      <c r="J77" s="37"/>
      <c r="K77" s="37"/>
      <c r="L77" s="41"/>
    </row>
    <row r="78" s="1" customFormat="1" ht="12" customHeight="1">
      <c r="B78" s="36"/>
      <c r="C78" s="30" t="s">
        <v>20</v>
      </c>
      <c r="D78" s="37"/>
      <c r="E78" s="37"/>
      <c r="F78" s="25" t="str">
        <f>F12</f>
        <v>Praha 5 - Smíchov</v>
      </c>
      <c r="G78" s="37"/>
      <c r="H78" s="37"/>
      <c r="I78" s="132" t="s">
        <v>22</v>
      </c>
      <c r="J78" s="65" t="str">
        <f>IF(J12="","",J12)</f>
        <v>29. 3. 2018</v>
      </c>
      <c r="K78" s="37"/>
      <c r="L78" s="41"/>
    </row>
    <row r="79" s="1" customFormat="1" ht="6.96" customHeight="1">
      <c r="B79" s="36"/>
      <c r="C79" s="37"/>
      <c r="D79" s="37"/>
      <c r="E79" s="37"/>
      <c r="F79" s="37"/>
      <c r="G79" s="37"/>
      <c r="H79" s="37"/>
      <c r="I79" s="130"/>
      <c r="J79" s="37"/>
      <c r="K79" s="37"/>
      <c r="L79" s="41"/>
    </row>
    <row r="80" s="1" customFormat="1" ht="13.65" customHeight="1">
      <c r="B80" s="36"/>
      <c r="C80" s="30" t="s">
        <v>24</v>
      </c>
      <c r="D80" s="37"/>
      <c r="E80" s="37"/>
      <c r="F80" s="25" t="str">
        <f>E15</f>
        <v>Technická správa komunikací hl. m. Prahy, a.s.</v>
      </c>
      <c r="G80" s="37"/>
      <c r="H80" s="37"/>
      <c r="I80" s="132" t="s">
        <v>32</v>
      </c>
      <c r="J80" s="34" t="str">
        <f>E21</f>
        <v>Metroprojekt Praha, a.s.</v>
      </c>
      <c r="K80" s="37"/>
      <c r="L80" s="41"/>
    </row>
    <row r="81" s="1" customFormat="1" ht="13.65" customHeight="1">
      <c r="B81" s="36"/>
      <c r="C81" s="30" t="s">
        <v>30</v>
      </c>
      <c r="D81" s="37"/>
      <c r="E81" s="37"/>
      <c r="F81" s="25" t="str">
        <f>IF(E18="","",E18)</f>
        <v>Vyplň údaj</v>
      </c>
      <c r="G81" s="37"/>
      <c r="H81" s="37"/>
      <c r="I81" s="132" t="s">
        <v>37</v>
      </c>
      <c r="J81" s="34" t="str">
        <f>E24</f>
        <v xml:space="preserve"> </v>
      </c>
      <c r="K81" s="37"/>
      <c r="L81" s="41"/>
    </row>
    <row r="82" s="1" customFormat="1" ht="10.32" customHeight="1">
      <c r="B82" s="36"/>
      <c r="C82" s="37"/>
      <c r="D82" s="37"/>
      <c r="E82" s="37"/>
      <c r="F82" s="37"/>
      <c r="G82" s="37"/>
      <c r="H82" s="37"/>
      <c r="I82" s="130"/>
      <c r="J82" s="37"/>
      <c r="K82" s="37"/>
      <c r="L82" s="41"/>
    </row>
    <row r="83" s="9" customFormat="1" ht="29.28" customHeight="1">
      <c r="B83" s="178"/>
      <c r="C83" s="179" t="s">
        <v>156</v>
      </c>
      <c r="D83" s="180" t="s">
        <v>60</v>
      </c>
      <c r="E83" s="180" t="s">
        <v>56</v>
      </c>
      <c r="F83" s="180" t="s">
        <v>57</v>
      </c>
      <c r="G83" s="180" t="s">
        <v>157</v>
      </c>
      <c r="H83" s="180" t="s">
        <v>158</v>
      </c>
      <c r="I83" s="181" t="s">
        <v>159</v>
      </c>
      <c r="J83" s="180" t="s">
        <v>139</v>
      </c>
      <c r="K83" s="182" t="s">
        <v>160</v>
      </c>
      <c r="L83" s="183"/>
      <c r="M83" s="86" t="s">
        <v>1</v>
      </c>
      <c r="N83" s="87" t="s">
        <v>45</v>
      </c>
      <c r="O83" s="87" t="s">
        <v>161</v>
      </c>
      <c r="P83" s="87" t="s">
        <v>162</v>
      </c>
      <c r="Q83" s="87" t="s">
        <v>163</v>
      </c>
      <c r="R83" s="87" t="s">
        <v>164</v>
      </c>
      <c r="S83" s="87" t="s">
        <v>165</v>
      </c>
      <c r="T83" s="88" t="s">
        <v>166</v>
      </c>
    </row>
    <row r="84" s="1" customFormat="1" ht="22.8" customHeight="1">
      <c r="B84" s="36"/>
      <c r="C84" s="93" t="s">
        <v>167</v>
      </c>
      <c r="D84" s="37"/>
      <c r="E84" s="37"/>
      <c r="F84" s="37"/>
      <c r="G84" s="37"/>
      <c r="H84" s="37"/>
      <c r="I84" s="130"/>
      <c r="J84" s="184">
        <f>BK84</f>
        <v>0</v>
      </c>
      <c r="K84" s="37"/>
      <c r="L84" s="41"/>
      <c r="M84" s="89"/>
      <c r="N84" s="90"/>
      <c r="O84" s="90"/>
      <c r="P84" s="185">
        <f>P85</f>
        <v>0</v>
      </c>
      <c r="Q84" s="90"/>
      <c r="R84" s="185">
        <f>R85</f>
        <v>0</v>
      </c>
      <c r="S84" s="90"/>
      <c r="T84" s="186">
        <f>T85</f>
        <v>0</v>
      </c>
      <c r="AT84" s="15" t="s">
        <v>74</v>
      </c>
      <c r="AU84" s="15" t="s">
        <v>141</v>
      </c>
      <c r="BK84" s="187">
        <f>BK85</f>
        <v>0</v>
      </c>
    </row>
    <row r="85" s="10" customFormat="1" ht="25.92" customHeight="1">
      <c r="B85" s="188"/>
      <c r="C85" s="189"/>
      <c r="D85" s="190" t="s">
        <v>74</v>
      </c>
      <c r="E85" s="191" t="s">
        <v>1096</v>
      </c>
      <c r="F85" s="191" t="s">
        <v>1096</v>
      </c>
      <c r="G85" s="189"/>
      <c r="H85" s="189"/>
      <c r="I85" s="192"/>
      <c r="J85" s="193">
        <f>BK85</f>
        <v>0</v>
      </c>
      <c r="K85" s="189"/>
      <c r="L85" s="194"/>
      <c r="M85" s="195"/>
      <c r="N85" s="196"/>
      <c r="O85" s="196"/>
      <c r="P85" s="197">
        <f>P86+P88+P90+P94</f>
        <v>0</v>
      </c>
      <c r="Q85" s="196"/>
      <c r="R85" s="197">
        <f>R86+R88+R90+R94</f>
        <v>0</v>
      </c>
      <c r="S85" s="196"/>
      <c r="T85" s="198">
        <f>T86+T88+T90+T94</f>
        <v>0</v>
      </c>
      <c r="AR85" s="199" t="s">
        <v>197</v>
      </c>
      <c r="AT85" s="200" t="s">
        <v>74</v>
      </c>
      <c r="AU85" s="200" t="s">
        <v>75</v>
      </c>
      <c r="AY85" s="199" t="s">
        <v>170</v>
      </c>
      <c r="BK85" s="201">
        <f>BK86+BK88+BK90+BK94</f>
        <v>0</v>
      </c>
    </row>
    <row r="86" s="10" customFormat="1" ht="22.8" customHeight="1">
      <c r="B86" s="188"/>
      <c r="C86" s="189"/>
      <c r="D86" s="190" t="s">
        <v>74</v>
      </c>
      <c r="E86" s="202" t="s">
        <v>814</v>
      </c>
      <c r="F86" s="202" t="s">
        <v>1097</v>
      </c>
      <c r="G86" s="189"/>
      <c r="H86" s="189"/>
      <c r="I86" s="192"/>
      <c r="J86" s="203">
        <f>BK86</f>
        <v>0</v>
      </c>
      <c r="K86" s="189"/>
      <c r="L86" s="194"/>
      <c r="M86" s="195"/>
      <c r="N86" s="196"/>
      <c r="O86" s="196"/>
      <c r="P86" s="197">
        <f>P87</f>
        <v>0</v>
      </c>
      <c r="Q86" s="196"/>
      <c r="R86" s="197">
        <f>R87</f>
        <v>0</v>
      </c>
      <c r="S86" s="196"/>
      <c r="T86" s="198">
        <f>T87</f>
        <v>0</v>
      </c>
      <c r="AR86" s="199" t="s">
        <v>197</v>
      </c>
      <c r="AT86" s="200" t="s">
        <v>74</v>
      </c>
      <c r="AU86" s="200" t="s">
        <v>83</v>
      </c>
      <c r="AY86" s="199" t="s">
        <v>170</v>
      </c>
      <c r="BK86" s="201">
        <f>BK87</f>
        <v>0</v>
      </c>
    </row>
    <row r="87" s="1" customFormat="1" ht="45" customHeight="1">
      <c r="B87" s="36"/>
      <c r="C87" s="204" t="s">
        <v>83</v>
      </c>
      <c r="D87" s="204" t="s">
        <v>172</v>
      </c>
      <c r="E87" s="205" t="s">
        <v>1098</v>
      </c>
      <c r="F87" s="206" t="s">
        <v>1099</v>
      </c>
      <c r="G87" s="207" t="s">
        <v>514</v>
      </c>
      <c r="H87" s="208">
        <v>1</v>
      </c>
      <c r="I87" s="209"/>
      <c r="J87" s="210">
        <f>ROUND(I87*H87,2)</f>
        <v>0</v>
      </c>
      <c r="K87" s="206" t="s">
        <v>1</v>
      </c>
      <c r="L87" s="41"/>
      <c r="M87" s="211" t="s">
        <v>1</v>
      </c>
      <c r="N87" s="212" t="s">
        <v>46</v>
      </c>
      <c r="O87" s="77"/>
      <c r="P87" s="213">
        <f>O87*H87</f>
        <v>0</v>
      </c>
      <c r="Q87" s="213">
        <v>0</v>
      </c>
      <c r="R87" s="213">
        <f>Q87*H87</f>
        <v>0</v>
      </c>
      <c r="S87" s="213">
        <v>0</v>
      </c>
      <c r="T87" s="214">
        <f>S87*H87</f>
        <v>0</v>
      </c>
      <c r="AR87" s="15" t="s">
        <v>177</v>
      </c>
      <c r="AT87" s="15" t="s">
        <v>172</v>
      </c>
      <c r="AU87" s="15" t="s">
        <v>85</v>
      </c>
      <c r="AY87" s="15" t="s">
        <v>170</v>
      </c>
      <c r="BE87" s="215">
        <f>IF(N87="základní",J87,0)</f>
        <v>0</v>
      </c>
      <c r="BF87" s="215">
        <f>IF(N87="snížená",J87,0)</f>
        <v>0</v>
      </c>
      <c r="BG87" s="215">
        <f>IF(N87="zákl. přenesená",J87,0)</f>
        <v>0</v>
      </c>
      <c r="BH87" s="215">
        <f>IF(N87="sníž. přenesená",J87,0)</f>
        <v>0</v>
      </c>
      <c r="BI87" s="215">
        <f>IF(N87="nulová",J87,0)</f>
        <v>0</v>
      </c>
      <c r="BJ87" s="15" t="s">
        <v>83</v>
      </c>
      <c r="BK87" s="215">
        <f>ROUND(I87*H87,2)</f>
        <v>0</v>
      </c>
      <c r="BL87" s="15" t="s">
        <v>177</v>
      </c>
      <c r="BM87" s="15" t="s">
        <v>1100</v>
      </c>
    </row>
    <row r="88" s="10" customFormat="1" ht="22.8" customHeight="1">
      <c r="B88" s="188"/>
      <c r="C88" s="189"/>
      <c r="D88" s="190" t="s">
        <v>74</v>
      </c>
      <c r="E88" s="202" t="s">
        <v>843</v>
      </c>
      <c r="F88" s="202" t="s">
        <v>1101</v>
      </c>
      <c r="G88" s="189"/>
      <c r="H88" s="189"/>
      <c r="I88" s="192"/>
      <c r="J88" s="203">
        <f>BK88</f>
        <v>0</v>
      </c>
      <c r="K88" s="189"/>
      <c r="L88" s="194"/>
      <c r="M88" s="195"/>
      <c r="N88" s="196"/>
      <c r="O88" s="196"/>
      <c r="P88" s="197">
        <f>P89</f>
        <v>0</v>
      </c>
      <c r="Q88" s="196"/>
      <c r="R88" s="197">
        <f>R89</f>
        <v>0</v>
      </c>
      <c r="S88" s="196"/>
      <c r="T88" s="198">
        <f>T89</f>
        <v>0</v>
      </c>
      <c r="AR88" s="199" t="s">
        <v>197</v>
      </c>
      <c r="AT88" s="200" t="s">
        <v>74</v>
      </c>
      <c r="AU88" s="200" t="s">
        <v>83</v>
      </c>
      <c r="AY88" s="199" t="s">
        <v>170</v>
      </c>
      <c r="BK88" s="201">
        <f>BK89</f>
        <v>0</v>
      </c>
    </row>
    <row r="89" s="1" customFormat="1" ht="16.5" customHeight="1">
      <c r="B89" s="36"/>
      <c r="C89" s="204" t="s">
        <v>85</v>
      </c>
      <c r="D89" s="204" t="s">
        <v>172</v>
      </c>
      <c r="E89" s="205" t="s">
        <v>1102</v>
      </c>
      <c r="F89" s="206" t="s">
        <v>1103</v>
      </c>
      <c r="G89" s="207" t="s">
        <v>434</v>
      </c>
      <c r="H89" s="208">
        <v>1</v>
      </c>
      <c r="I89" s="209"/>
      <c r="J89" s="210">
        <f>ROUND(I89*H89,2)</f>
        <v>0</v>
      </c>
      <c r="K89" s="206" t="s">
        <v>1</v>
      </c>
      <c r="L89" s="41"/>
      <c r="M89" s="211" t="s">
        <v>1</v>
      </c>
      <c r="N89" s="212" t="s">
        <v>46</v>
      </c>
      <c r="O89" s="77"/>
      <c r="P89" s="213">
        <f>O89*H89</f>
        <v>0</v>
      </c>
      <c r="Q89" s="213">
        <v>0</v>
      </c>
      <c r="R89" s="213">
        <f>Q89*H89</f>
        <v>0</v>
      </c>
      <c r="S89" s="213">
        <v>0</v>
      </c>
      <c r="T89" s="214">
        <f>S89*H89</f>
        <v>0</v>
      </c>
      <c r="AR89" s="15" t="s">
        <v>177</v>
      </c>
      <c r="AT89" s="15" t="s">
        <v>172</v>
      </c>
      <c r="AU89" s="15" t="s">
        <v>85</v>
      </c>
      <c r="AY89" s="15" t="s">
        <v>170</v>
      </c>
      <c r="BE89" s="215">
        <f>IF(N89="základní",J89,0)</f>
        <v>0</v>
      </c>
      <c r="BF89" s="215">
        <f>IF(N89="snížená",J89,0)</f>
        <v>0</v>
      </c>
      <c r="BG89" s="215">
        <f>IF(N89="zákl. přenesená",J89,0)</f>
        <v>0</v>
      </c>
      <c r="BH89" s="215">
        <f>IF(N89="sníž. přenesená",J89,0)</f>
        <v>0</v>
      </c>
      <c r="BI89" s="215">
        <f>IF(N89="nulová",J89,0)</f>
        <v>0</v>
      </c>
      <c r="BJ89" s="15" t="s">
        <v>83</v>
      </c>
      <c r="BK89" s="215">
        <f>ROUND(I89*H89,2)</f>
        <v>0</v>
      </c>
      <c r="BL89" s="15" t="s">
        <v>177</v>
      </c>
      <c r="BM89" s="15" t="s">
        <v>1104</v>
      </c>
    </row>
    <row r="90" s="10" customFormat="1" ht="22.8" customHeight="1">
      <c r="B90" s="188"/>
      <c r="C90" s="189"/>
      <c r="D90" s="190" t="s">
        <v>74</v>
      </c>
      <c r="E90" s="202" t="s">
        <v>879</v>
      </c>
      <c r="F90" s="202" t="s">
        <v>1105</v>
      </c>
      <c r="G90" s="189"/>
      <c r="H90" s="189"/>
      <c r="I90" s="192"/>
      <c r="J90" s="203">
        <f>BK90</f>
        <v>0</v>
      </c>
      <c r="K90" s="189"/>
      <c r="L90" s="194"/>
      <c r="M90" s="195"/>
      <c r="N90" s="196"/>
      <c r="O90" s="196"/>
      <c r="P90" s="197">
        <f>SUM(P91:P93)</f>
        <v>0</v>
      </c>
      <c r="Q90" s="196"/>
      <c r="R90" s="197">
        <f>SUM(R91:R93)</f>
        <v>0</v>
      </c>
      <c r="S90" s="196"/>
      <c r="T90" s="198">
        <f>SUM(T91:T93)</f>
        <v>0</v>
      </c>
      <c r="AR90" s="199" t="s">
        <v>197</v>
      </c>
      <c r="AT90" s="200" t="s">
        <v>74</v>
      </c>
      <c r="AU90" s="200" t="s">
        <v>83</v>
      </c>
      <c r="AY90" s="199" t="s">
        <v>170</v>
      </c>
      <c r="BK90" s="201">
        <f>SUM(BK91:BK93)</f>
        <v>0</v>
      </c>
    </row>
    <row r="91" s="1" customFormat="1" ht="16.5" customHeight="1">
      <c r="B91" s="36"/>
      <c r="C91" s="204" t="s">
        <v>189</v>
      </c>
      <c r="D91" s="204" t="s">
        <v>172</v>
      </c>
      <c r="E91" s="205" t="s">
        <v>1106</v>
      </c>
      <c r="F91" s="206" t="s">
        <v>1107</v>
      </c>
      <c r="G91" s="207" t="s">
        <v>514</v>
      </c>
      <c r="H91" s="208">
        <v>1</v>
      </c>
      <c r="I91" s="209"/>
      <c r="J91" s="210">
        <f>ROUND(I91*H91,2)</f>
        <v>0</v>
      </c>
      <c r="K91" s="206" t="s">
        <v>1</v>
      </c>
      <c r="L91" s="41"/>
      <c r="M91" s="211" t="s">
        <v>1</v>
      </c>
      <c r="N91" s="212" t="s">
        <v>46</v>
      </c>
      <c r="O91" s="77"/>
      <c r="P91" s="213">
        <f>O91*H91</f>
        <v>0</v>
      </c>
      <c r="Q91" s="213">
        <v>0</v>
      </c>
      <c r="R91" s="213">
        <f>Q91*H91</f>
        <v>0</v>
      </c>
      <c r="S91" s="213">
        <v>0</v>
      </c>
      <c r="T91" s="214">
        <f>S91*H91</f>
        <v>0</v>
      </c>
      <c r="AR91" s="15" t="s">
        <v>177</v>
      </c>
      <c r="AT91" s="15" t="s">
        <v>172</v>
      </c>
      <c r="AU91" s="15" t="s">
        <v>85</v>
      </c>
      <c r="AY91" s="15" t="s">
        <v>170</v>
      </c>
      <c r="BE91" s="215">
        <f>IF(N91="základní",J91,0)</f>
        <v>0</v>
      </c>
      <c r="BF91" s="215">
        <f>IF(N91="snížená",J91,0)</f>
        <v>0</v>
      </c>
      <c r="BG91" s="215">
        <f>IF(N91="zákl. přenesená",J91,0)</f>
        <v>0</v>
      </c>
      <c r="BH91" s="215">
        <f>IF(N91="sníž. přenesená",J91,0)</f>
        <v>0</v>
      </c>
      <c r="BI91" s="215">
        <f>IF(N91="nulová",J91,0)</f>
        <v>0</v>
      </c>
      <c r="BJ91" s="15" t="s">
        <v>83</v>
      </c>
      <c r="BK91" s="215">
        <f>ROUND(I91*H91,2)</f>
        <v>0</v>
      </c>
      <c r="BL91" s="15" t="s">
        <v>177</v>
      </c>
      <c r="BM91" s="15" t="s">
        <v>1108</v>
      </c>
    </row>
    <row r="92" s="1" customFormat="1" ht="16.5" customHeight="1">
      <c r="B92" s="36"/>
      <c r="C92" s="204" t="s">
        <v>177</v>
      </c>
      <c r="D92" s="204" t="s">
        <v>172</v>
      </c>
      <c r="E92" s="205" t="s">
        <v>1109</v>
      </c>
      <c r="F92" s="206" t="s">
        <v>1110</v>
      </c>
      <c r="G92" s="207" t="s">
        <v>514</v>
      </c>
      <c r="H92" s="208">
        <v>1</v>
      </c>
      <c r="I92" s="209"/>
      <c r="J92" s="210">
        <f>ROUND(I92*H92,2)</f>
        <v>0</v>
      </c>
      <c r="K92" s="206" t="s">
        <v>1</v>
      </c>
      <c r="L92" s="41"/>
      <c r="M92" s="211" t="s">
        <v>1</v>
      </c>
      <c r="N92" s="212" t="s">
        <v>46</v>
      </c>
      <c r="O92" s="77"/>
      <c r="P92" s="213">
        <f>O92*H92</f>
        <v>0</v>
      </c>
      <c r="Q92" s="213">
        <v>0</v>
      </c>
      <c r="R92" s="213">
        <f>Q92*H92</f>
        <v>0</v>
      </c>
      <c r="S92" s="213">
        <v>0</v>
      </c>
      <c r="T92" s="214">
        <f>S92*H92</f>
        <v>0</v>
      </c>
      <c r="AR92" s="15" t="s">
        <v>177</v>
      </c>
      <c r="AT92" s="15" t="s">
        <v>172</v>
      </c>
      <c r="AU92" s="15" t="s">
        <v>85</v>
      </c>
      <c r="AY92" s="15" t="s">
        <v>170</v>
      </c>
      <c r="BE92" s="215">
        <f>IF(N92="základní",J92,0)</f>
        <v>0</v>
      </c>
      <c r="BF92" s="215">
        <f>IF(N92="snížená",J92,0)</f>
        <v>0</v>
      </c>
      <c r="BG92" s="215">
        <f>IF(N92="zákl. přenesená",J92,0)</f>
        <v>0</v>
      </c>
      <c r="BH92" s="215">
        <f>IF(N92="sníž. přenesená",J92,0)</f>
        <v>0</v>
      </c>
      <c r="BI92" s="215">
        <f>IF(N92="nulová",J92,0)</f>
        <v>0</v>
      </c>
      <c r="BJ92" s="15" t="s">
        <v>83</v>
      </c>
      <c r="BK92" s="215">
        <f>ROUND(I92*H92,2)</f>
        <v>0</v>
      </c>
      <c r="BL92" s="15" t="s">
        <v>177</v>
      </c>
      <c r="BM92" s="15" t="s">
        <v>1111</v>
      </c>
    </row>
    <row r="93" s="1" customFormat="1" ht="16.5" customHeight="1">
      <c r="B93" s="36"/>
      <c r="C93" s="204" t="s">
        <v>203</v>
      </c>
      <c r="D93" s="204" t="s">
        <v>172</v>
      </c>
      <c r="E93" s="205" t="s">
        <v>1112</v>
      </c>
      <c r="F93" s="206" t="s">
        <v>1113</v>
      </c>
      <c r="G93" s="207" t="s">
        <v>514</v>
      </c>
      <c r="H93" s="208">
        <v>1</v>
      </c>
      <c r="I93" s="209"/>
      <c r="J93" s="210">
        <f>ROUND(I93*H93,2)</f>
        <v>0</v>
      </c>
      <c r="K93" s="206" t="s">
        <v>1</v>
      </c>
      <c r="L93" s="41"/>
      <c r="M93" s="211" t="s">
        <v>1</v>
      </c>
      <c r="N93" s="212" t="s">
        <v>46</v>
      </c>
      <c r="O93" s="77"/>
      <c r="P93" s="213">
        <f>O93*H93</f>
        <v>0</v>
      </c>
      <c r="Q93" s="213">
        <v>0</v>
      </c>
      <c r="R93" s="213">
        <f>Q93*H93</f>
        <v>0</v>
      </c>
      <c r="S93" s="213">
        <v>0</v>
      </c>
      <c r="T93" s="214">
        <f>S93*H93</f>
        <v>0</v>
      </c>
      <c r="AR93" s="15" t="s">
        <v>177</v>
      </c>
      <c r="AT93" s="15" t="s">
        <v>172</v>
      </c>
      <c r="AU93" s="15" t="s">
        <v>85</v>
      </c>
      <c r="AY93" s="15" t="s">
        <v>170</v>
      </c>
      <c r="BE93" s="215">
        <f>IF(N93="základní",J93,0)</f>
        <v>0</v>
      </c>
      <c r="BF93" s="215">
        <f>IF(N93="snížená",J93,0)</f>
        <v>0</v>
      </c>
      <c r="BG93" s="215">
        <f>IF(N93="zákl. přenesená",J93,0)</f>
        <v>0</v>
      </c>
      <c r="BH93" s="215">
        <f>IF(N93="sníž. přenesená",J93,0)</f>
        <v>0</v>
      </c>
      <c r="BI93" s="215">
        <f>IF(N93="nulová",J93,0)</f>
        <v>0</v>
      </c>
      <c r="BJ93" s="15" t="s">
        <v>83</v>
      </c>
      <c r="BK93" s="215">
        <f>ROUND(I93*H93,2)</f>
        <v>0</v>
      </c>
      <c r="BL93" s="15" t="s">
        <v>177</v>
      </c>
      <c r="BM93" s="15" t="s">
        <v>1114</v>
      </c>
    </row>
    <row r="94" s="10" customFormat="1" ht="22.8" customHeight="1">
      <c r="B94" s="188"/>
      <c r="C94" s="189"/>
      <c r="D94" s="190" t="s">
        <v>74</v>
      </c>
      <c r="E94" s="202" t="s">
        <v>917</v>
      </c>
      <c r="F94" s="202" t="s">
        <v>1115</v>
      </c>
      <c r="G94" s="189"/>
      <c r="H94" s="189"/>
      <c r="I94" s="192"/>
      <c r="J94" s="203">
        <f>BK94</f>
        <v>0</v>
      </c>
      <c r="K94" s="189"/>
      <c r="L94" s="194"/>
      <c r="M94" s="195"/>
      <c r="N94" s="196"/>
      <c r="O94" s="196"/>
      <c r="P94" s="197">
        <f>SUM(P95:P99)</f>
        <v>0</v>
      </c>
      <c r="Q94" s="196"/>
      <c r="R94" s="197">
        <f>SUM(R95:R99)</f>
        <v>0</v>
      </c>
      <c r="S94" s="196"/>
      <c r="T94" s="198">
        <f>SUM(T95:T99)</f>
        <v>0</v>
      </c>
      <c r="AR94" s="199" t="s">
        <v>197</v>
      </c>
      <c r="AT94" s="200" t="s">
        <v>74</v>
      </c>
      <c r="AU94" s="200" t="s">
        <v>83</v>
      </c>
      <c r="AY94" s="199" t="s">
        <v>170</v>
      </c>
      <c r="BK94" s="201">
        <f>SUM(BK95:BK99)</f>
        <v>0</v>
      </c>
    </row>
    <row r="95" s="1" customFormat="1" ht="16.5" customHeight="1">
      <c r="B95" s="36"/>
      <c r="C95" s="204" t="s">
        <v>211</v>
      </c>
      <c r="D95" s="204" t="s">
        <v>172</v>
      </c>
      <c r="E95" s="205" t="s">
        <v>1116</v>
      </c>
      <c r="F95" s="206" t="s">
        <v>1117</v>
      </c>
      <c r="G95" s="207" t="s">
        <v>514</v>
      </c>
      <c r="H95" s="208">
        <v>1</v>
      </c>
      <c r="I95" s="209"/>
      <c r="J95" s="210">
        <f>ROUND(I95*H95,2)</f>
        <v>0</v>
      </c>
      <c r="K95" s="206" t="s">
        <v>1</v>
      </c>
      <c r="L95" s="41"/>
      <c r="M95" s="211" t="s">
        <v>1</v>
      </c>
      <c r="N95" s="212" t="s">
        <v>46</v>
      </c>
      <c r="O95" s="77"/>
      <c r="P95" s="213">
        <f>O95*H95</f>
        <v>0</v>
      </c>
      <c r="Q95" s="213">
        <v>0</v>
      </c>
      <c r="R95" s="213">
        <f>Q95*H95</f>
        <v>0</v>
      </c>
      <c r="S95" s="213">
        <v>0</v>
      </c>
      <c r="T95" s="214">
        <f>S95*H95</f>
        <v>0</v>
      </c>
      <c r="AR95" s="15" t="s">
        <v>177</v>
      </c>
      <c r="AT95" s="15" t="s">
        <v>172</v>
      </c>
      <c r="AU95" s="15" t="s">
        <v>85</v>
      </c>
      <c r="AY95" s="15" t="s">
        <v>170</v>
      </c>
      <c r="BE95" s="215">
        <f>IF(N95="základní",J95,0)</f>
        <v>0</v>
      </c>
      <c r="BF95" s="215">
        <f>IF(N95="snížená",J95,0)</f>
        <v>0</v>
      </c>
      <c r="BG95" s="215">
        <f>IF(N95="zákl. přenesená",J95,0)</f>
        <v>0</v>
      </c>
      <c r="BH95" s="215">
        <f>IF(N95="sníž. přenesená",J95,0)</f>
        <v>0</v>
      </c>
      <c r="BI95" s="215">
        <f>IF(N95="nulová",J95,0)</f>
        <v>0</v>
      </c>
      <c r="BJ95" s="15" t="s">
        <v>83</v>
      </c>
      <c r="BK95" s="215">
        <f>ROUND(I95*H95,2)</f>
        <v>0</v>
      </c>
      <c r="BL95" s="15" t="s">
        <v>177</v>
      </c>
      <c r="BM95" s="15" t="s">
        <v>1118</v>
      </c>
    </row>
    <row r="96" s="1" customFormat="1" ht="16.5" customHeight="1">
      <c r="B96" s="36"/>
      <c r="C96" s="204" t="s">
        <v>217</v>
      </c>
      <c r="D96" s="204" t="s">
        <v>172</v>
      </c>
      <c r="E96" s="205" t="s">
        <v>1119</v>
      </c>
      <c r="F96" s="206" t="s">
        <v>1120</v>
      </c>
      <c r="G96" s="207" t="s">
        <v>434</v>
      </c>
      <c r="H96" s="208">
        <v>1</v>
      </c>
      <c r="I96" s="209"/>
      <c r="J96" s="210">
        <f>ROUND(I96*H96,2)</f>
        <v>0</v>
      </c>
      <c r="K96" s="206" t="s">
        <v>1</v>
      </c>
      <c r="L96" s="41"/>
      <c r="M96" s="211" t="s">
        <v>1</v>
      </c>
      <c r="N96" s="212" t="s">
        <v>46</v>
      </c>
      <c r="O96" s="77"/>
      <c r="P96" s="213">
        <f>O96*H96</f>
        <v>0</v>
      </c>
      <c r="Q96" s="213">
        <v>0</v>
      </c>
      <c r="R96" s="213">
        <f>Q96*H96</f>
        <v>0</v>
      </c>
      <c r="S96" s="213">
        <v>0</v>
      </c>
      <c r="T96" s="214">
        <f>S96*H96</f>
        <v>0</v>
      </c>
      <c r="AR96" s="15" t="s">
        <v>177</v>
      </c>
      <c r="AT96" s="15" t="s">
        <v>172</v>
      </c>
      <c r="AU96" s="15" t="s">
        <v>85</v>
      </c>
      <c r="AY96" s="15" t="s">
        <v>170</v>
      </c>
      <c r="BE96" s="215">
        <f>IF(N96="základní",J96,0)</f>
        <v>0</v>
      </c>
      <c r="BF96" s="215">
        <f>IF(N96="snížená",J96,0)</f>
        <v>0</v>
      </c>
      <c r="BG96" s="215">
        <f>IF(N96="zákl. přenesená",J96,0)</f>
        <v>0</v>
      </c>
      <c r="BH96" s="215">
        <f>IF(N96="sníž. přenesená",J96,0)</f>
        <v>0</v>
      </c>
      <c r="BI96" s="215">
        <f>IF(N96="nulová",J96,0)</f>
        <v>0</v>
      </c>
      <c r="BJ96" s="15" t="s">
        <v>83</v>
      </c>
      <c r="BK96" s="215">
        <f>ROUND(I96*H96,2)</f>
        <v>0</v>
      </c>
      <c r="BL96" s="15" t="s">
        <v>177</v>
      </c>
      <c r="BM96" s="15" t="s">
        <v>1121</v>
      </c>
    </row>
    <row r="97" s="1" customFormat="1" ht="16.5" customHeight="1">
      <c r="B97" s="36"/>
      <c r="C97" s="204" t="s">
        <v>230</v>
      </c>
      <c r="D97" s="204" t="s">
        <v>172</v>
      </c>
      <c r="E97" s="205" t="s">
        <v>1122</v>
      </c>
      <c r="F97" s="206" t="s">
        <v>1123</v>
      </c>
      <c r="G97" s="207" t="s">
        <v>514</v>
      </c>
      <c r="H97" s="208">
        <v>1</v>
      </c>
      <c r="I97" s="209"/>
      <c r="J97" s="210">
        <f>ROUND(I97*H97,2)</f>
        <v>0</v>
      </c>
      <c r="K97" s="206" t="s">
        <v>1</v>
      </c>
      <c r="L97" s="41"/>
      <c r="M97" s="211" t="s">
        <v>1</v>
      </c>
      <c r="N97" s="212" t="s">
        <v>46</v>
      </c>
      <c r="O97" s="77"/>
      <c r="P97" s="213">
        <f>O97*H97</f>
        <v>0</v>
      </c>
      <c r="Q97" s="213">
        <v>0</v>
      </c>
      <c r="R97" s="213">
        <f>Q97*H97</f>
        <v>0</v>
      </c>
      <c r="S97" s="213">
        <v>0</v>
      </c>
      <c r="T97" s="214">
        <f>S97*H97</f>
        <v>0</v>
      </c>
      <c r="AR97" s="15" t="s">
        <v>177</v>
      </c>
      <c r="AT97" s="15" t="s">
        <v>172</v>
      </c>
      <c r="AU97" s="15" t="s">
        <v>85</v>
      </c>
      <c r="AY97" s="15" t="s">
        <v>170</v>
      </c>
      <c r="BE97" s="215">
        <f>IF(N97="základní",J97,0)</f>
        <v>0</v>
      </c>
      <c r="BF97" s="215">
        <f>IF(N97="snížená",J97,0)</f>
        <v>0</v>
      </c>
      <c r="BG97" s="215">
        <f>IF(N97="zákl. přenesená",J97,0)</f>
        <v>0</v>
      </c>
      <c r="BH97" s="215">
        <f>IF(N97="sníž. přenesená",J97,0)</f>
        <v>0</v>
      </c>
      <c r="BI97" s="215">
        <f>IF(N97="nulová",J97,0)</f>
        <v>0</v>
      </c>
      <c r="BJ97" s="15" t="s">
        <v>83</v>
      </c>
      <c r="BK97" s="215">
        <f>ROUND(I97*H97,2)</f>
        <v>0</v>
      </c>
      <c r="BL97" s="15" t="s">
        <v>177</v>
      </c>
      <c r="BM97" s="15" t="s">
        <v>1124</v>
      </c>
    </row>
    <row r="98" s="1" customFormat="1" ht="16.5" customHeight="1">
      <c r="B98" s="36"/>
      <c r="C98" s="204" t="s">
        <v>235</v>
      </c>
      <c r="D98" s="204" t="s">
        <v>172</v>
      </c>
      <c r="E98" s="205" t="s">
        <v>1125</v>
      </c>
      <c r="F98" s="206" t="s">
        <v>1126</v>
      </c>
      <c r="G98" s="207" t="s">
        <v>514</v>
      </c>
      <c r="H98" s="208">
        <v>1</v>
      </c>
      <c r="I98" s="209"/>
      <c r="J98" s="210">
        <f>ROUND(I98*H98,2)</f>
        <v>0</v>
      </c>
      <c r="K98" s="206" t="s">
        <v>1</v>
      </c>
      <c r="L98" s="41"/>
      <c r="M98" s="211" t="s">
        <v>1</v>
      </c>
      <c r="N98" s="212" t="s">
        <v>46</v>
      </c>
      <c r="O98" s="77"/>
      <c r="P98" s="213">
        <f>O98*H98</f>
        <v>0</v>
      </c>
      <c r="Q98" s="213">
        <v>0</v>
      </c>
      <c r="R98" s="213">
        <f>Q98*H98</f>
        <v>0</v>
      </c>
      <c r="S98" s="213">
        <v>0</v>
      </c>
      <c r="T98" s="214">
        <f>S98*H98</f>
        <v>0</v>
      </c>
      <c r="AR98" s="15" t="s">
        <v>177</v>
      </c>
      <c r="AT98" s="15" t="s">
        <v>172</v>
      </c>
      <c r="AU98" s="15" t="s">
        <v>85</v>
      </c>
      <c r="AY98" s="15" t="s">
        <v>170</v>
      </c>
      <c r="BE98" s="215">
        <f>IF(N98="základní",J98,0)</f>
        <v>0</v>
      </c>
      <c r="BF98" s="215">
        <f>IF(N98="snížená",J98,0)</f>
        <v>0</v>
      </c>
      <c r="BG98" s="215">
        <f>IF(N98="zákl. přenesená",J98,0)</f>
        <v>0</v>
      </c>
      <c r="BH98" s="215">
        <f>IF(N98="sníž. přenesená",J98,0)</f>
        <v>0</v>
      </c>
      <c r="BI98" s="215">
        <f>IF(N98="nulová",J98,0)</f>
        <v>0</v>
      </c>
      <c r="BJ98" s="15" t="s">
        <v>83</v>
      </c>
      <c r="BK98" s="215">
        <f>ROUND(I98*H98,2)</f>
        <v>0</v>
      </c>
      <c r="BL98" s="15" t="s">
        <v>177</v>
      </c>
      <c r="BM98" s="15" t="s">
        <v>1127</v>
      </c>
    </row>
    <row r="99" s="1" customFormat="1" ht="16.5" customHeight="1">
      <c r="B99" s="36"/>
      <c r="C99" s="204" t="s">
        <v>252</v>
      </c>
      <c r="D99" s="204" t="s">
        <v>172</v>
      </c>
      <c r="E99" s="205" t="s">
        <v>1128</v>
      </c>
      <c r="F99" s="206" t="s">
        <v>1129</v>
      </c>
      <c r="G99" s="207" t="s">
        <v>514</v>
      </c>
      <c r="H99" s="208">
        <v>1</v>
      </c>
      <c r="I99" s="209"/>
      <c r="J99" s="210">
        <f>ROUND(I99*H99,2)</f>
        <v>0</v>
      </c>
      <c r="K99" s="206" t="s">
        <v>1</v>
      </c>
      <c r="L99" s="41"/>
      <c r="M99" s="267" t="s">
        <v>1</v>
      </c>
      <c r="N99" s="268" t="s">
        <v>46</v>
      </c>
      <c r="O99" s="265"/>
      <c r="P99" s="269">
        <f>O99*H99</f>
        <v>0</v>
      </c>
      <c r="Q99" s="269">
        <v>0</v>
      </c>
      <c r="R99" s="269">
        <f>Q99*H99</f>
        <v>0</v>
      </c>
      <c r="S99" s="269">
        <v>0</v>
      </c>
      <c r="T99" s="270">
        <f>S99*H99</f>
        <v>0</v>
      </c>
      <c r="AR99" s="15" t="s">
        <v>177</v>
      </c>
      <c r="AT99" s="15" t="s">
        <v>172</v>
      </c>
      <c r="AU99" s="15" t="s">
        <v>85</v>
      </c>
      <c r="AY99" s="15" t="s">
        <v>170</v>
      </c>
      <c r="BE99" s="215">
        <f>IF(N99="základní",J99,0)</f>
        <v>0</v>
      </c>
      <c r="BF99" s="215">
        <f>IF(N99="snížená",J99,0)</f>
        <v>0</v>
      </c>
      <c r="BG99" s="215">
        <f>IF(N99="zákl. přenesená",J99,0)</f>
        <v>0</v>
      </c>
      <c r="BH99" s="215">
        <f>IF(N99="sníž. přenesená",J99,0)</f>
        <v>0</v>
      </c>
      <c r="BI99" s="215">
        <f>IF(N99="nulová",J99,0)</f>
        <v>0</v>
      </c>
      <c r="BJ99" s="15" t="s">
        <v>83</v>
      </c>
      <c r="BK99" s="215">
        <f>ROUND(I99*H99,2)</f>
        <v>0</v>
      </c>
      <c r="BL99" s="15" t="s">
        <v>177</v>
      </c>
      <c r="BM99" s="15" t="s">
        <v>1130</v>
      </c>
    </row>
    <row r="100" s="1" customFormat="1" ht="6.96" customHeight="1">
      <c r="B100" s="55"/>
      <c r="C100" s="56"/>
      <c r="D100" s="56"/>
      <c r="E100" s="56"/>
      <c r="F100" s="56"/>
      <c r="G100" s="56"/>
      <c r="H100" s="56"/>
      <c r="I100" s="154"/>
      <c r="J100" s="56"/>
      <c r="K100" s="56"/>
      <c r="L100" s="41"/>
    </row>
  </sheetData>
  <sheetProtection sheet="1" autoFilter="0" formatColumns="0" formatRows="0" objects="1" scenarios="1" spinCount="100000" saltValue="M+tMxa7YNzXNcKb2oEeuQ1/SOwkKDmt8B18g5C+wU7tHall+1krMjJsaAz37gQ57NspymD45N3pOmc3sHI432w==" hashValue="G42dkNcVju6eEfnzH6H/Alqr5FcF4g3Ju8PHvtqcJ0m6WrnwHBQAWqrXXrZuxVYFezZpZS0W32JIDCKzGDg70g==" algorithmName="SHA-512" password="CC35"/>
  <autoFilter ref="C83:K99"/>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Vlach Martin Ing.</dc:creator>
  <cp:lastModifiedBy>Vlach Martin Ing.</cp:lastModifiedBy>
  <dcterms:created xsi:type="dcterms:W3CDTF">2019-03-20T08:11:34Z</dcterms:created>
  <dcterms:modified xsi:type="dcterms:W3CDTF">2019-03-20T08:11:42Z</dcterms:modified>
</cp:coreProperties>
</file>